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026"/>
  <workbookPr defaultThemeVersion="166925"/>
  <mc:AlternateContent xmlns:mc="http://schemas.openxmlformats.org/markup-compatibility/2006">
    <mc:Choice Requires="x15">
      <x15ac:absPath xmlns:x15ac="http://schemas.microsoft.com/office/spreadsheetml/2010/11/ac" url="https://mcgill-my.sharepoint.com/personal/philip_williams_mail_mcgill_ca/Documents/Controlled_Release/02_Analysis/"/>
    </mc:Choice>
  </mc:AlternateContent>
  <xr:revisionPtr revIDLastSave="0" documentId="14_{E1349599-6B5E-49BC-B950-EAC57DA8168D}" xr6:coauthVersionLast="47" xr6:coauthVersionMax="47" xr10:uidLastSave="{00000000-0000-0000-0000-000000000000}"/>
  <bookViews>
    <workbookView xWindow="-108" yWindow="-108" windowWidth="23256" windowHeight="13896" xr2:uid="{00000000-000D-0000-FFFF-FFFF00000000}"/>
  </bookViews>
  <sheets>
    <sheet name="Methane_Flowrates_NG" sheetId="3"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Y2" i="3" l="1"/>
  <c r="Z45" i="3"/>
  <c r="V273" i="3" l="1"/>
  <c r="V274" i="3"/>
  <c r="V292" i="3"/>
  <c r="V291" i="3"/>
  <c r="V280" i="3"/>
  <c r="V281" i="3"/>
  <c r="V282" i="3"/>
  <c r="V283" i="3"/>
  <c r="V284" i="3"/>
  <c r="V285" i="3"/>
  <c r="V286" i="3"/>
  <c r="V287" i="3"/>
  <c r="V288" i="3"/>
  <c r="V289" i="3"/>
  <c r="V290" i="3"/>
  <c r="V279" i="3"/>
  <c r="V277" i="3"/>
  <c r="V278" i="3"/>
  <c r="V276" i="3"/>
  <c r="V275" i="3"/>
  <c r="V251" i="3"/>
  <c r="V252" i="3"/>
  <c r="V253" i="3"/>
  <c r="V254" i="3"/>
  <c r="V255" i="3"/>
  <c r="V256" i="3"/>
  <c r="V257" i="3"/>
  <c r="V258" i="3"/>
  <c r="V259" i="3"/>
  <c r="V260" i="3"/>
  <c r="V261" i="3"/>
  <c r="V262" i="3"/>
  <c r="V263" i="3"/>
  <c r="V264" i="3"/>
  <c r="V265" i="3"/>
  <c r="V266" i="3"/>
  <c r="V267" i="3"/>
  <c r="V268" i="3"/>
  <c r="V269" i="3"/>
  <c r="V270" i="3"/>
  <c r="V271" i="3"/>
  <c r="V272" i="3"/>
  <c r="V250" i="3"/>
  <c r="V187" i="3"/>
  <c r="V249" i="3"/>
  <c r="V248" i="3"/>
  <c r="V246" i="3"/>
  <c r="V247" i="3"/>
  <c r="V245" i="3"/>
  <c r="V244" i="3"/>
  <c r="V243" i="3"/>
  <c r="V242" i="3"/>
  <c r="Y3" i="3"/>
  <c r="V239" i="3"/>
  <c r="V240" i="3"/>
  <c r="V241" i="3"/>
  <c r="V238" i="3"/>
  <c r="V106" i="3"/>
  <c r="V105" i="3"/>
  <c r="V102" i="3"/>
  <c r="V96" i="3"/>
  <c r="V97" i="3"/>
  <c r="V98" i="3"/>
  <c r="V99" i="3"/>
  <c r="V100" i="3"/>
  <c r="V95" i="3"/>
  <c r="V88" i="3"/>
  <c r="V87" i="3"/>
  <c r="V80" i="3"/>
  <c r="V81" i="3"/>
  <c r="V82" i="3"/>
  <c r="V83" i="3"/>
  <c r="V84" i="3"/>
  <c r="V79" i="3"/>
  <c r="V85" i="3"/>
  <c r="V86" i="3"/>
  <c r="V89" i="3"/>
  <c r="V90" i="3"/>
  <c r="V91" i="3"/>
  <c r="V92" i="3"/>
  <c r="V93" i="3"/>
  <c r="V94" i="3"/>
  <c r="V101" i="3"/>
  <c r="V103" i="3"/>
  <c r="V104" i="3"/>
  <c r="V108" i="3"/>
  <c r="V109" i="3"/>
  <c r="V110" i="3"/>
  <c r="V111" i="3"/>
  <c r="V112" i="3"/>
  <c r="V113" i="3"/>
  <c r="V114" i="3"/>
  <c r="V115" i="3"/>
  <c r="V116" i="3"/>
  <c r="V117" i="3"/>
  <c r="V118" i="3"/>
  <c r="V119" i="3"/>
  <c r="V120" i="3"/>
  <c r="V121" i="3"/>
  <c r="V122" i="3"/>
  <c r="V123" i="3"/>
  <c r="V124" i="3"/>
  <c r="V125" i="3"/>
  <c r="V126" i="3"/>
  <c r="V127" i="3"/>
  <c r="V128" i="3"/>
  <c r="V129" i="3"/>
  <c r="V130" i="3"/>
  <c r="V131" i="3"/>
  <c r="V132" i="3"/>
  <c r="V133" i="3"/>
  <c r="V134" i="3"/>
  <c r="V135" i="3"/>
  <c r="V136" i="3"/>
  <c r="V137" i="3"/>
  <c r="V138" i="3"/>
  <c r="V139" i="3"/>
  <c r="V140" i="3"/>
  <c r="V141" i="3"/>
  <c r="V142" i="3"/>
  <c r="V143" i="3"/>
  <c r="V144" i="3"/>
  <c r="V145" i="3"/>
  <c r="V146" i="3"/>
  <c r="V147" i="3"/>
  <c r="V148" i="3"/>
  <c r="V149" i="3"/>
  <c r="V150" i="3"/>
  <c r="V151" i="3"/>
  <c r="V152" i="3"/>
  <c r="V153" i="3"/>
  <c r="V154" i="3"/>
  <c r="V155" i="3"/>
  <c r="V156" i="3"/>
  <c r="V157" i="3"/>
  <c r="V158" i="3"/>
  <c r="V159" i="3"/>
  <c r="V160" i="3"/>
  <c r="V161" i="3"/>
  <c r="V162" i="3"/>
  <c r="V163" i="3"/>
  <c r="V164" i="3"/>
  <c r="V165" i="3"/>
  <c r="V166" i="3"/>
  <c r="V167" i="3"/>
  <c r="V168" i="3"/>
  <c r="V169" i="3"/>
  <c r="V170" i="3"/>
  <c r="V171" i="3"/>
  <c r="V172" i="3"/>
  <c r="V173" i="3"/>
  <c r="V174" i="3"/>
  <c r="V175" i="3"/>
  <c r="V176" i="3"/>
  <c r="V177" i="3"/>
  <c r="V178" i="3"/>
  <c r="V179" i="3"/>
  <c r="V180" i="3"/>
  <c r="V181" i="3"/>
  <c r="V182" i="3"/>
  <c r="V183" i="3"/>
  <c r="V184" i="3"/>
  <c r="V185" i="3"/>
  <c r="V186" i="3"/>
  <c r="V188" i="3"/>
  <c r="V189" i="3"/>
  <c r="V190" i="3"/>
  <c r="V191" i="3"/>
  <c r="V192" i="3"/>
  <c r="V193" i="3"/>
  <c r="V194" i="3"/>
  <c r="V195" i="3"/>
  <c r="V196" i="3"/>
  <c r="V197" i="3"/>
  <c r="V198" i="3"/>
  <c r="V199" i="3"/>
  <c r="V200" i="3"/>
  <c r="V201" i="3"/>
  <c r="V202" i="3"/>
  <c r="V203" i="3"/>
  <c r="V204" i="3"/>
  <c r="V205" i="3"/>
  <c r="V206" i="3"/>
  <c r="V207" i="3"/>
  <c r="V208" i="3"/>
  <c r="V209" i="3"/>
  <c r="V210" i="3"/>
  <c r="V211" i="3"/>
  <c r="V212" i="3"/>
  <c r="V213" i="3"/>
  <c r="V214" i="3"/>
  <c r="V215" i="3"/>
  <c r="V216" i="3"/>
  <c r="V217" i="3"/>
  <c r="V218" i="3"/>
  <c r="V219" i="3"/>
  <c r="V220" i="3"/>
  <c r="V221" i="3"/>
  <c r="V222" i="3"/>
  <c r="V223" i="3"/>
  <c r="V224" i="3"/>
  <c r="V225" i="3"/>
  <c r="V226" i="3"/>
  <c r="V227" i="3"/>
  <c r="V228" i="3"/>
  <c r="V229" i="3"/>
  <c r="V230" i="3"/>
  <c r="V231" i="3"/>
  <c r="V232" i="3"/>
  <c r="V233" i="3"/>
  <c r="V234" i="3"/>
  <c r="V235" i="3"/>
  <c r="V236" i="3"/>
  <c r="V237" i="3"/>
  <c r="V107" i="3"/>
  <c r="V71" i="3"/>
  <c r="V72" i="3"/>
  <c r="V70" i="3"/>
  <c r="V68" i="3"/>
  <c r="V69" i="3"/>
  <c r="V73" i="3"/>
  <c r="V74" i="3"/>
  <c r="V75" i="3"/>
  <c r="V76" i="3"/>
  <c r="V77" i="3"/>
  <c r="V78" i="3"/>
  <c r="V67" i="3"/>
  <c r="V60" i="3"/>
  <c r="V62" i="3"/>
  <c r="V63" i="3"/>
  <c r="V64" i="3"/>
  <c r="V65" i="3"/>
  <c r="V66" i="3"/>
  <c r="V61" i="3"/>
  <c r="V56" i="3"/>
  <c r="V57" i="3"/>
  <c r="V58" i="3"/>
  <c r="V59" i="3"/>
  <c r="V55" i="3"/>
  <c r="V20" i="3"/>
  <c r="V21" i="3"/>
  <c r="V22" i="3"/>
  <c r="V23" i="3"/>
  <c r="V24" i="3"/>
  <c r="V25" i="3"/>
  <c r="V26" i="3"/>
  <c r="V27" i="3"/>
  <c r="V28" i="3"/>
  <c r="V29" i="3"/>
  <c r="V30" i="3"/>
  <c r="V31" i="3"/>
  <c r="V32" i="3"/>
  <c r="V33" i="3"/>
  <c r="V34" i="3"/>
  <c r="V35" i="3"/>
  <c r="V36" i="3"/>
  <c r="V37" i="3"/>
  <c r="V38" i="3"/>
  <c r="V39" i="3"/>
  <c r="V40" i="3"/>
  <c r="V41" i="3"/>
  <c r="V42" i="3"/>
  <c r="V43" i="3"/>
  <c r="V44" i="3"/>
  <c r="V45" i="3"/>
  <c r="V46" i="3"/>
  <c r="V47" i="3"/>
  <c r="V48" i="3"/>
  <c r="V49" i="3"/>
  <c r="V50" i="3"/>
  <c r="V51" i="3"/>
  <c r="V52" i="3"/>
  <c r="V53" i="3"/>
  <c r="V54" i="3"/>
  <c r="V19" i="3"/>
  <c r="V3" i="3"/>
  <c r="V4" i="3"/>
  <c r="V5" i="3"/>
  <c r="V6" i="3"/>
  <c r="V7" i="3"/>
  <c r="V8" i="3"/>
  <c r="V9" i="3"/>
  <c r="V10" i="3"/>
  <c r="V11" i="3"/>
  <c r="V12" i="3"/>
  <c r="V13" i="3"/>
  <c r="V14" i="3"/>
  <c r="V15" i="3"/>
  <c r="V16" i="3"/>
  <c r="V17" i="3"/>
  <c r="V18" i="3"/>
  <c r="V2" i="3"/>
</calcChain>
</file>

<file path=xl/sharedStrings.xml><?xml version="1.0" encoding="utf-8"?>
<sst xmlns="http://schemas.openxmlformats.org/spreadsheetml/2006/main" count="5191" uniqueCount="790">
  <si>
    <t>EF ID</t>
  </si>
  <si>
    <t>IPCC 1996 Source/Sink Category</t>
  </si>
  <si>
    <t>IPCC 2006 Source/Sink Category</t>
  </si>
  <si>
    <t>Gas</t>
  </si>
  <si>
    <t>Fuel 1996</t>
  </si>
  <si>
    <t>Fuel 2006</t>
  </si>
  <si>
    <t>Type of parameter</t>
  </si>
  <si>
    <t>Description</t>
  </si>
  <si>
    <t>Technologies / Practices</t>
  </si>
  <si>
    <t>Parameters / Conditions</t>
  </si>
  <si>
    <t>Region / Regional Conditions</t>
  </si>
  <si>
    <t>Abatement / Control Technologies</t>
  </si>
  <si>
    <t>Other properties</t>
  </si>
  <si>
    <t>Value</t>
  </si>
  <si>
    <t>Unit</t>
  </si>
  <si>
    <t>Equation</t>
  </si>
  <si>
    <t>IPCC Worksheet</t>
  </si>
  <si>
    <t>Technical Reference</t>
  </si>
  <si>
    <t>Source of data</t>
  </si>
  <si>
    <t>Data provider</t>
  </si>
  <si>
    <t>METHANE</t>
  </si>
  <si>
    <t>1996 IPCC default </t>
  </si>
  <si>
    <t>Not Applicable </t>
  </si>
  <si>
    <t>1 </t>
  </si>
  <si>
    <t>IPCC </t>
  </si>
  <si>
    <t>10 </t>
  </si>
  <si>
    <t>Natural Gas </t>
  </si>
  <si>
    <t>1A3b - Road Transportation</t>
  </si>
  <si>
    <t>1.A.3.b - Road Transportation</t>
  </si>
  <si>
    <t>50 </t>
  </si>
  <si>
    <t>3 </t>
  </si>
  <si>
    <t>2 </t>
  </si>
  <si>
    <t>20 </t>
  </si>
  <si>
    <t>Diesel Oil </t>
  </si>
  <si>
    <t>200 </t>
  </si>
  <si>
    <t>0.7 </t>
  </si>
  <si>
    <t>0.2 </t>
  </si>
  <si>
    <t>4 </t>
  </si>
  <si>
    <t>17736 </t>
  </si>
  <si>
    <t>1A3b2 - Light Duty Trucks</t>
  </si>
  <si>
    <t>1A3b3 - Heavy Duty Trucks and Buses</t>
  </si>
  <si>
    <t>1.A.3.b.ii - Light-duty trucks</t>
  </si>
  <si>
    <t>1.A.3.b.iii - Heavy-duty trucks and buses</t>
  </si>
  <si>
    <t>Bio-Alcohol </t>
  </si>
  <si>
    <t>Estimated emission factors for US Light- and Heavy- Duty Methanol Vehicles  </t>
  </si>
  <si>
    <t>Advanced Control: Passenger Cars (M85 Fuel) </t>
  </si>
  <si>
    <t>In the Revised 1996 IPCC Guidelines, the fuel type is specified as "methanol". </t>
  </si>
  <si>
    <t>0.02 </t>
  </si>
  <si>
    <t>g/km </t>
  </si>
  <si>
    <t>Revised 1996 IPCC Guidelines for National Greenhouse Gas Inventories ( Table 1-46 on Page 1.88) of the Reference Manual (Estimated Emission Factors for US Light- and Heavy- Duty Methanol Vehicles) </t>
  </si>
  <si>
    <t>0.01 </t>
  </si>
  <si>
    <t>17754 </t>
  </si>
  <si>
    <t>Estimated emission factors for US Heavy- Duty Methanol Vehicles  </t>
  </si>
  <si>
    <t>Advanced Control: Heavy-Duty Vehicles - Methanol-Diesel Engines - M100 Fuel </t>
  </si>
  <si>
    <t>0.1 </t>
  </si>
  <si>
    <t>Revised 1996 IPCC Guidelines for National Greenhouse Gas Inventories ( Table 1-46 on Page 1.88) of the Reference Manual (Estimated Emission Factors for US Heavy- Duty Methanol Vehicles) </t>
  </si>
  <si>
    <t>6 </t>
  </si>
  <si>
    <t>14 </t>
  </si>
  <si>
    <t>0 </t>
  </si>
  <si>
    <t>17 </t>
  </si>
  <si>
    <t>13 </t>
  </si>
  <si>
    <t>15 </t>
  </si>
  <si>
    <t>1.1 </t>
  </si>
  <si>
    <t>150 </t>
  </si>
  <si>
    <t>18635 </t>
  </si>
  <si>
    <t>Motor Gasoline </t>
  </si>
  <si>
    <t>Estimated emission factors for US Gasoline Passengers Cars </t>
  </si>
  <si>
    <t>Low-Emission Vehicle Technology </t>
  </si>
  <si>
    <t>0.02 -0.03 </t>
  </si>
  <si>
    <t>Revised 1996 IPCC Guidelines for National Greenhouse Gas Inventories ( Table 1-27 on Page 1.70) of the Reference Manual (Estimated Emission Factors for US Gasoline Passenger Cars) </t>
  </si>
  <si>
    <t>18653 </t>
  </si>
  <si>
    <t>Three-Way Catalyst Control </t>
  </si>
  <si>
    <t>0.03 </t>
  </si>
  <si>
    <t>18671 </t>
  </si>
  <si>
    <t>Early Three-Way Catalyst Control </t>
  </si>
  <si>
    <t>0.03 - 0.05 </t>
  </si>
  <si>
    <t>18689 </t>
  </si>
  <si>
    <t>Oxidation Catalyst </t>
  </si>
  <si>
    <t>0.06 - 0.08 </t>
  </si>
  <si>
    <t>18707 </t>
  </si>
  <si>
    <t>Non-Catalyst Control </t>
  </si>
  <si>
    <t>0.11 - 0.13 </t>
  </si>
  <si>
    <t>18725 </t>
  </si>
  <si>
    <t>Uncontrolled </t>
  </si>
  <si>
    <t>0.13 -0.14 </t>
  </si>
  <si>
    <t>18743 </t>
  </si>
  <si>
    <t>Estimated emission factors for US Light-Duty Gasoline Trucks </t>
  </si>
  <si>
    <t>0.02 - 0.04 </t>
  </si>
  <si>
    <t>Revised 1996 IPCC Guidelines for National Greenhouse Gas Inventories ( Table 1-28 on Page 1.71) of the Reference Manual (Estimated Emission Factors for US Light-duty Gasoline Trucks) </t>
  </si>
  <si>
    <t>18761 </t>
  </si>
  <si>
    <t>0.03 - 0.04 </t>
  </si>
  <si>
    <t>18779 </t>
  </si>
  <si>
    <t>18797 </t>
  </si>
  <si>
    <t>0.08 - 0.10 </t>
  </si>
  <si>
    <t>18815 </t>
  </si>
  <si>
    <t>Non-Catalyst </t>
  </si>
  <si>
    <t>0.13 - 0.15 </t>
  </si>
  <si>
    <t>18833 </t>
  </si>
  <si>
    <t>0.13 - 0.14 </t>
  </si>
  <si>
    <t>18851 </t>
  </si>
  <si>
    <t>Estimated emission factors for US Heavy-Duty Gasoline Vehicles </t>
  </si>
  <si>
    <t>0.07 - 0.08 </t>
  </si>
  <si>
    <t>Revised 1996 IPCC Guidelines for National Greenhouse Gas Inventories ( Table 1-29 on Page 1.72) of the Reference Manual (Estimated Emission Factors for US Heavy-Duty Gasoline Vehicles) </t>
  </si>
  <si>
    <t>0.005 </t>
  </si>
  <si>
    <t>18869 </t>
  </si>
  <si>
    <t>0.12 - 0.13 </t>
  </si>
  <si>
    <t>18887 </t>
  </si>
  <si>
    <t>0.25 - 0.29 </t>
  </si>
  <si>
    <t>18905 </t>
  </si>
  <si>
    <t>Estimated emission factors for US Diesel Passenger Cars </t>
  </si>
  <si>
    <t>Advanced Control </t>
  </si>
  <si>
    <t>Revised 1996 IPCC Guidelines for National Greenhouse Gas Inventories ( Table 1-30 on Page 1.73) of the Reference Manual (Estimated Emission Factors for US Diesel Passenger Cars) </t>
  </si>
  <si>
    <t>0.06 </t>
  </si>
  <si>
    <t>18923 </t>
  </si>
  <si>
    <t>Moderate Control </t>
  </si>
  <si>
    <t>0.08 </t>
  </si>
  <si>
    <t>18941 </t>
  </si>
  <si>
    <t>18959 </t>
  </si>
  <si>
    <t>Estimated emission factors for US Light-Duty Diesel Trucks </t>
  </si>
  <si>
    <t>Revised 1996 IPCC Guidelines for National Greenhouse Gas Inventories ( Table 1-31 on Page 1.74) of the Reference Manual (Estimated Emission Factors for US Light - Duty Diesel Trucks) </t>
  </si>
  <si>
    <t>18977 </t>
  </si>
  <si>
    <t>18995 </t>
  </si>
  <si>
    <t>19013 </t>
  </si>
  <si>
    <t>Estimated emission factors for US Heavy Duty Diesel Vehicles </t>
  </si>
  <si>
    <t>0.04 </t>
  </si>
  <si>
    <t>Revised 1996 IPCC Guidelines for National Greenhouse Gas Inventories ( Table 1-32 on Page 1.75) of the Reference Manual (Estimated Emission Factors for US Heavy Duty Diesel Vehicles ) </t>
  </si>
  <si>
    <t>19031 </t>
  </si>
  <si>
    <t>0.05 </t>
  </si>
  <si>
    <t>19049 </t>
  </si>
  <si>
    <t>0.18 </t>
  </si>
  <si>
    <t>19067 </t>
  </si>
  <si>
    <t>Estimated emission factors for US Motorcycles </t>
  </si>
  <si>
    <t>Non-catalytic Control </t>
  </si>
  <si>
    <t>0.13 </t>
  </si>
  <si>
    <t>Revised 1996 IPCC Guidelines for National Greenhouse Gas Inventories ( Table 1-33 on Page 1.75) of the Reference Manual (Estimated Emission Factors for US Motorcycles ) </t>
  </si>
  <si>
    <t>19085 </t>
  </si>
  <si>
    <t>0.26 </t>
  </si>
  <si>
    <t>19103 </t>
  </si>
  <si>
    <t>Estimated emission factors for European Gasoline Passenger Cars </t>
  </si>
  <si>
    <t>0.07 </t>
  </si>
  <si>
    <t>Revised 1996 IPCC Guidelines for National Greenhouse Gas Inventories ( Table 1-36 on Page 1.81) of the Reference Manual (Estimated Emission Factors for European Gasoline Passenger Cars ) </t>
  </si>
  <si>
    <t>19121 </t>
  </si>
  <si>
    <t>Early non-catalyst Controls </t>
  </si>
  <si>
    <t>19139 </t>
  </si>
  <si>
    <t>Non-catalyst Control </t>
  </si>
  <si>
    <t>19157 </t>
  </si>
  <si>
    <t>Oxidation catalyst </t>
  </si>
  <si>
    <t>19175 </t>
  </si>
  <si>
    <t>Three-way catalyst </t>
  </si>
  <si>
    <t>19193 </t>
  </si>
  <si>
    <t>Two-stroke </t>
  </si>
  <si>
    <t>19211 </t>
  </si>
  <si>
    <t>Estimated emission factors for European Diesel Passenger Cars </t>
  </si>
  <si>
    <t>Revised 1996 IPCC Guidelines for National Greenhouse Gas Inventories ( Table 1-37 on Page 1.82) of the Reference Manual (Estimated Emission Factors for European Diesel Passenger Cars ) </t>
  </si>
  <si>
    <t>19229 </t>
  </si>
  <si>
    <t>Estimated emission factors for European Diesel Light-Duty Vehicles </t>
  </si>
  <si>
    <t>Revised 1996 IPCC Guidelines for National Greenhouse Gas Inventories ( Table 1-38 on Page 1.82) of the Reference Manual (Estimated Emission Factors for European Diesel Ligth-Duty Vehicles ) </t>
  </si>
  <si>
    <t>19247 </t>
  </si>
  <si>
    <t>Estimated emission factors for European Diesel Heavy-Duty Vehicles </t>
  </si>
  <si>
    <t>Revised 1996 IPCC Guidelines for National Greenhouse Gas Inventories ( Table 1-39 on Page 1.82) of the Reference Manual (Estimated Emission Factors for European Diesel Heavy-Duty Vehicles ) </t>
  </si>
  <si>
    <t>19265 </t>
  </si>
  <si>
    <t>Estimated emission factors for European Gasoline Light-Duty Vehicles </t>
  </si>
  <si>
    <t>Revised 1996 IPCC Guidelines for National Greenhouse Gas Inventories ( Table 1-40 on Page 1.83) of the Reference Manual (Estimated Emission Factors for European Gasoline Light-Duty Vehicles ) </t>
  </si>
  <si>
    <t>19283 </t>
  </si>
  <si>
    <t>Estimated emission factors for European Gasoline Heavy-Duty Vehicles </t>
  </si>
  <si>
    <t>Revised 1996 IPCC Guidelines for National Greenhouse Gas Inventories ( Table 1-41 on Page 1.83) of the Reference Manual (Estimated Emission Factors for European Gasoline Heavy-Duty Vehicles ) </t>
  </si>
  <si>
    <t>19301 </t>
  </si>
  <si>
    <t>Estimated emission factors for European Motorcycles &lt; 50cc </t>
  </si>
  <si>
    <t>Uncontrolled: Assumed Fuel Economy 41.7 km/l </t>
  </si>
  <si>
    <t>Revised 1996 IPCC Guidelines for National Greenhouse Gas Inventories ( Table 1-42 on Page 1.83) of the Reference Manual (Estimated Emission Factors for European Motorcycles &lt; 50 cc). </t>
  </si>
  <si>
    <t>19319 </t>
  </si>
  <si>
    <t>Estimated emission factors for European Motorcycles &gt; 50cc 2 stroke </t>
  </si>
  <si>
    <t>Uncontrolled: Assumed Fuel Economy 25.0 km/l </t>
  </si>
  <si>
    <t>0.15 </t>
  </si>
  <si>
    <t>Revised 1996 IPCC Guidelines for National Greenhouse Gas Inventories ( Table 1-42 on Page 1.83) of the Reference Manual (Estimated Emission Factors for European Motorcycles &gt; 50 cc 2 stroke). </t>
  </si>
  <si>
    <t>19337 </t>
  </si>
  <si>
    <t>Estimated emission factors for European Motorcycles &gt;50cc 4 stroke </t>
  </si>
  <si>
    <t>Uncontrolled: Assumed Fuel Economy 19.6 km/l </t>
  </si>
  <si>
    <t>Revised 1996 IPCC Guidelines for National Greenhouse Gas Inventories ( Table 1-42 on Page 1.83) of the Reference Manual (Estimated Emission Factors for European Motorcycles &gt; 50 cc 4 stroke). </t>
  </si>
  <si>
    <t>19355 </t>
  </si>
  <si>
    <t>Estimated emission factors for US Light - and Heavy - Duty Natural Gas Vehicles (Passenger Cars) </t>
  </si>
  <si>
    <t>Advanced Control: Assumed Fuel Economy: 14.9 km/m3 </t>
  </si>
  <si>
    <t>Revised 1996 IPCC Guidelines for National Greenhouse Gas Inventories ( Table 1-43 on Page 1.86) of the Reference Manual (Estimated Emission Factors for US Light - and Heavy - Duty Natural Gas Vehicles). </t>
  </si>
  <si>
    <t>14.5 </t>
  </si>
  <si>
    <t>19370 </t>
  </si>
  <si>
    <t>Uncontrolled: Assumed Fuel Economy: 6.5 km/m3 </t>
  </si>
  <si>
    <t>3.5 </t>
  </si>
  <si>
    <t>19385 </t>
  </si>
  <si>
    <t>Estimated emission factors for US Heavy - Duty Vehicles: Stochiometric Engine (compare with gasoline) </t>
  </si>
  <si>
    <t>Advanced Control: Assumed Fuel Economy: 3.6 km/m3 </t>
  </si>
  <si>
    <t>19400 </t>
  </si>
  <si>
    <t>Uncontrolled: Assumed Fuel Economy:2.2 km/m3 </t>
  </si>
  <si>
    <t>19415 </t>
  </si>
  <si>
    <t>Estimated emission factors for US Heavy - Duty Vehicles: Lean Burn Engine (compare with diesel) </t>
  </si>
  <si>
    <t>Advanced Control: Assumed Fuel Economy: 2.4 km/m3 </t>
  </si>
  <si>
    <t>19430 </t>
  </si>
  <si>
    <t>Uncontrolled: Assumed Fuel Economy:2.0 km/m3 </t>
  </si>
  <si>
    <t>19445 </t>
  </si>
  <si>
    <t>Liquefied Petroleum Gas (LPG) </t>
  </si>
  <si>
    <t>Liquefied Petroleum Gases </t>
  </si>
  <si>
    <t>Estimated emission factors for US Light- and Heavy- Duty LPG Vehicles (Passenger Cars) </t>
  </si>
  <si>
    <t>Revised 1996 IPCC Guidelines for National Greenhouse Gas Inventories ( Table 1-44 on Page 1.87) of the Reference Manual (Estimated Emission Factors for US Light- and Heavy- Duty LPG Vehicles) </t>
  </si>
  <si>
    <t>19460 </t>
  </si>
  <si>
    <t>19475 </t>
  </si>
  <si>
    <t>Estimated emission factors for US Light- and Heavy- Duty LPG Vehicles (Passenger Cars): Stoichiometric engine (compare with gasoline) </t>
  </si>
  <si>
    <t>Berdowski, et al (1993a) suggests a CH4 emission factor of 0.013 g/MJ for this vehicle/technology class. </t>
  </si>
  <si>
    <t>19490 </t>
  </si>
  <si>
    <t>0.4 </t>
  </si>
  <si>
    <t>19505 </t>
  </si>
  <si>
    <t>Estimated emission factors for European LPG Passenger Cars </t>
  </si>
  <si>
    <t>Moderate Control: Assumed Fuel Economy 8.9km/l (under 5 bar pressure). </t>
  </si>
  <si>
    <t>Revised 1996 IPCC Guidelines for National Greenhouse Gas Inventories ( Table 1-45 on Page 1.87) of the Reference Manual (Estimated Emission Factors for European LPG Passenger Cars) </t>
  </si>
  <si>
    <t>United States of America </t>
  </si>
  <si>
    <t>United Kingdom </t>
  </si>
  <si>
    <t>1.B.2.a - Oil</t>
  </si>
  <si>
    <t>1B2b - Natural Gas</t>
  </si>
  <si>
    <t>1.B.2.b - Natural Gas</t>
  </si>
  <si>
    <t>1B2 - Oil and Natural Gas</t>
  </si>
  <si>
    <t>1.B.2 - Oil and Natural Gas</t>
  </si>
  <si>
    <t>3.6 </t>
  </si>
  <si>
    <t>7 </t>
  </si>
  <si>
    <t>Measured </t>
  </si>
  <si>
    <t>Peer-reviewed journal </t>
  </si>
  <si>
    <t>Other (e.g. compiled) </t>
  </si>
  <si>
    <t>Other </t>
  </si>
  <si>
    <t>2006 IPCC default </t>
  </si>
  <si>
    <t>Not applicable </t>
  </si>
  <si>
    <t>(Unspecified) </t>
  </si>
  <si>
    <t>Biogasoline </t>
  </si>
  <si>
    <t>11 </t>
  </si>
  <si>
    <t>110 </t>
  </si>
  <si>
    <t>147 </t>
  </si>
  <si>
    <t>33 </t>
  </si>
  <si>
    <t>USEPA (2004). "Update of methane and nitrous oxide emission factors for on-highway vehicles." Report Number EPA420-P-04-016, US Environmental Protection Agency, Washington DC, USA .November 2004 </t>
  </si>
  <si>
    <t>25 </t>
  </si>
  <si>
    <t>62 </t>
  </si>
  <si>
    <t>Fuel: Ethanol </t>
  </si>
  <si>
    <t>18 </t>
  </si>
  <si>
    <t>118661 </t>
  </si>
  <si>
    <t>1A3b1 - Cars</t>
  </si>
  <si>
    <t>1.A.3.b.i - Cars</t>
  </si>
  <si>
    <t>Emission Factor for USA Vehicles </t>
  </si>
  <si>
    <t>Light Duty Gasoline Vehicle (Car) </t>
  </si>
  <si>
    <t>Running - (hot) </t>
  </si>
  <si>
    <t>Low Emission Vehicle (LEV) </t>
  </si>
  <si>
    <t>mg/km </t>
  </si>
  <si>
    <t>Equation 3.2.5 in Volume 2 of the 2006 IPCC Guidelines for National Greenhouse Gas Inventories </t>
  </si>
  <si>
    <t>2006 IPCC Guidelines for National Greenhouse Gas Inventories, Volume 2: Energy, Table 3.2.3 </t>
  </si>
  <si>
    <t>118662 </t>
  </si>
  <si>
    <t>Advanced Three-Way Catalyst </t>
  </si>
  <si>
    <t>118663 </t>
  </si>
  <si>
    <t>Early Three-Way Catalyst </t>
  </si>
  <si>
    <t>39 </t>
  </si>
  <si>
    <t>118664 </t>
  </si>
  <si>
    <t>82 </t>
  </si>
  <si>
    <t>118665 </t>
  </si>
  <si>
    <t>Non-oxidation Catalyst </t>
  </si>
  <si>
    <t>96 </t>
  </si>
  <si>
    <t>118666 </t>
  </si>
  <si>
    <t>101 </t>
  </si>
  <si>
    <t>118667 </t>
  </si>
  <si>
    <t>Cold Start </t>
  </si>
  <si>
    <t>32 </t>
  </si>
  <si>
    <t>mg/start </t>
  </si>
  <si>
    <t>118668 </t>
  </si>
  <si>
    <t>55 </t>
  </si>
  <si>
    <t>118669 </t>
  </si>
  <si>
    <t>34 </t>
  </si>
  <si>
    <t>118670 </t>
  </si>
  <si>
    <t>9 </t>
  </si>
  <si>
    <t>118671 </t>
  </si>
  <si>
    <t>59 </t>
  </si>
  <si>
    <t>118672 </t>
  </si>
  <si>
    <t>118673 </t>
  </si>
  <si>
    <t>Light Duty Diesel Vehicle (Car) </t>
  </si>
  <si>
    <t>Advanced </t>
  </si>
  <si>
    <t>Relevant to Equation 3.2.5 in Volume 2 of the 2006 IPCC Guidelines for National Greenhouse Gas Inventories </t>
  </si>
  <si>
    <t>118674 </t>
  </si>
  <si>
    <t>Moderate </t>
  </si>
  <si>
    <t>118675 </t>
  </si>
  <si>
    <t>118676 </t>
  </si>
  <si>
    <t>-3 </t>
  </si>
  <si>
    <t>118677 </t>
  </si>
  <si>
    <t>118678 </t>
  </si>
  <si>
    <t>118679 </t>
  </si>
  <si>
    <t>Light Duty Gasoline Truck </t>
  </si>
  <si>
    <t>118680 </t>
  </si>
  <si>
    <t>118681 </t>
  </si>
  <si>
    <t>118682 </t>
  </si>
  <si>
    <t>81 </t>
  </si>
  <si>
    <t>118683 </t>
  </si>
  <si>
    <t>109 </t>
  </si>
  <si>
    <t>118684 </t>
  </si>
  <si>
    <t>116 </t>
  </si>
  <si>
    <t>118685 </t>
  </si>
  <si>
    <t>46 </t>
  </si>
  <si>
    <t>118686 </t>
  </si>
  <si>
    <t>118687 </t>
  </si>
  <si>
    <t>72 </t>
  </si>
  <si>
    <t>118688 </t>
  </si>
  <si>
    <t>99 </t>
  </si>
  <si>
    <t>118689 </t>
  </si>
  <si>
    <t>67 </t>
  </si>
  <si>
    <t>118690 </t>
  </si>
  <si>
    <t>71 </t>
  </si>
  <si>
    <t>118691 </t>
  </si>
  <si>
    <t>Light Duty Diesel Truck </t>
  </si>
  <si>
    <t>Advanced and moderate </t>
  </si>
  <si>
    <t>118692 </t>
  </si>
  <si>
    <t>118693 </t>
  </si>
  <si>
    <t>-4 </t>
  </si>
  <si>
    <t>118694 </t>
  </si>
  <si>
    <t>118695 </t>
  </si>
  <si>
    <t>Heavy Duty Gasoline Vehicle </t>
  </si>
  <si>
    <t>118696 </t>
  </si>
  <si>
    <t>118697 </t>
  </si>
  <si>
    <t>121 </t>
  </si>
  <si>
    <t>118698 </t>
  </si>
  <si>
    <t>111 </t>
  </si>
  <si>
    <t>118699 </t>
  </si>
  <si>
    <t>239 </t>
  </si>
  <si>
    <t>118700 </t>
  </si>
  <si>
    <t>263 </t>
  </si>
  <si>
    <t>118701 </t>
  </si>
  <si>
    <t>94 </t>
  </si>
  <si>
    <t>118702 </t>
  </si>
  <si>
    <t>163 </t>
  </si>
  <si>
    <t>118703 </t>
  </si>
  <si>
    <t>183 </t>
  </si>
  <si>
    <t>118704 </t>
  </si>
  <si>
    <t>215 </t>
  </si>
  <si>
    <t>118705 </t>
  </si>
  <si>
    <t>118706 </t>
  </si>
  <si>
    <t>162 </t>
  </si>
  <si>
    <t>118707 </t>
  </si>
  <si>
    <t>Heavy Duty Diesel Vehicle </t>
  </si>
  <si>
    <t>All - advanced, moderate or uncontrolled </t>
  </si>
  <si>
    <t>118708 </t>
  </si>
  <si>
    <t>-11 </t>
  </si>
  <si>
    <t>118709 </t>
  </si>
  <si>
    <t>1A3b4 - Motorcycles</t>
  </si>
  <si>
    <t>1.A.3.b.iv - Motorcycles</t>
  </si>
  <si>
    <t>Motorcycles </t>
  </si>
  <si>
    <t>40 </t>
  </si>
  <si>
    <t>118710 </t>
  </si>
  <si>
    <t>53 </t>
  </si>
  <si>
    <t>118711 </t>
  </si>
  <si>
    <t>24 </t>
  </si>
  <si>
    <t>118712 </t>
  </si>
  <si>
    <t>118713 </t>
  </si>
  <si>
    <t>Emission Factor for Alternative Fuel Vehicles </t>
  </si>
  <si>
    <t>Light Duty Vehicles </t>
  </si>
  <si>
    <t>Fuel: Methanol </t>
  </si>
  <si>
    <t>2006 IPCC Guidelines for National Greenhouse Gas Inventories, Volume 2: Energy, Table 3.2.4 </t>
  </si>
  <si>
    <t>118714 </t>
  </si>
  <si>
    <t>Fuel: Compressed Natural Gas (CNG) </t>
  </si>
  <si>
    <t>215 - 725 </t>
  </si>
  <si>
    <t>118715 </t>
  </si>
  <si>
    <t>118716 </t>
  </si>
  <si>
    <t>27 - 45 </t>
  </si>
  <si>
    <t>118717 </t>
  </si>
  <si>
    <t>Heavy Duty Vehicles </t>
  </si>
  <si>
    <t>401 </t>
  </si>
  <si>
    <t>118718 </t>
  </si>
  <si>
    <t>5983 </t>
  </si>
  <si>
    <t>118719 </t>
  </si>
  <si>
    <t>Fuel: Liquefied Natural Gas (LNG) </t>
  </si>
  <si>
    <t>4261 </t>
  </si>
  <si>
    <t>118720 </t>
  </si>
  <si>
    <t>118721 </t>
  </si>
  <si>
    <t>1227 </t>
  </si>
  <si>
    <t>118722 </t>
  </si>
  <si>
    <t>Buses </t>
  </si>
  <si>
    <t>118723 </t>
  </si>
  <si>
    <t>7715 </t>
  </si>
  <si>
    <t>118724 </t>
  </si>
  <si>
    <t>1292 </t>
  </si>
  <si>
    <t>118741 </t>
  </si>
  <si>
    <t>Emission Factor for European Vehicles [COPERT IV Model] </t>
  </si>
  <si>
    <t>Vehicle Technology/Class: Pre-Euro (For details, consult COPERT iV Model) </t>
  </si>
  <si>
    <t>Driving Condition: Urban, Cold </t>
  </si>
  <si>
    <t>201 </t>
  </si>
  <si>
    <t>Ntziachristos, L and Samaras, Z (2005). Personal Communication Leonidas Ntziachristos and Zissis Samaras based on draft COPERT IV. Laboratory of Applied Thermodynamics, Aristotle University Thessaloniki, PO Box 458, GR 54124, Thessaloniki, GREECE </t>
  </si>
  <si>
    <t>2006 IPCC Guidelines for National Greenhouse Gas Inventories, Volume 2: Energy, Table 3.2.5 </t>
  </si>
  <si>
    <t>118742 </t>
  </si>
  <si>
    <t>Driving Condition: Urban, Hot </t>
  </si>
  <si>
    <t>131 </t>
  </si>
  <si>
    <t>118743 </t>
  </si>
  <si>
    <t>Driving Condition: Rural </t>
  </si>
  <si>
    <t>86 </t>
  </si>
  <si>
    <t>118744 </t>
  </si>
  <si>
    <t>Driving Condition: Highway </t>
  </si>
  <si>
    <t>41 </t>
  </si>
  <si>
    <t>118749 </t>
  </si>
  <si>
    <t>Vehicle Technology/Class: Euro 1 (For details, consult COPERT iV Model) </t>
  </si>
  <si>
    <t>45 </t>
  </si>
  <si>
    <t>118750 </t>
  </si>
  <si>
    <t>26 </t>
  </si>
  <si>
    <t>118751 </t>
  </si>
  <si>
    <t>16 </t>
  </si>
  <si>
    <t>118752 </t>
  </si>
  <si>
    <t>118757 </t>
  </si>
  <si>
    <t>Vehicle Technology/Class: Euro 2 (For details, consult COPERT iV Model) </t>
  </si>
  <si>
    <t>118758 </t>
  </si>
  <si>
    <t>118759 </t>
  </si>
  <si>
    <t>118760 </t>
  </si>
  <si>
    <t>118765 </t>
  </si>
  <si>
    <t>Vehicle Technology/Class: Euro 3 (For details, consult COPERT iV Model) </t>
  </si>
  <si>
    <t>83 </t>
  </si>
  <si>
    <t>118766 </t>
  </si>
  <si>
    <t>118767 </t>
  </si>
  <si>
    <t>118768 </t>
  </si>
  <si>
    <t>118773 </t>
  </si>
  <si>
    <t>Vehicle Technology/Class: Euro 4 (For details, consult COPERT iV Model) </t>
  </si>
  <si>
    <t>57 </t>
  </si>
  <si>
    <t>118774 </t>
  </si>
  <si>
    <t>118775 </t>
  </si>
  <si>
    <t>118776 </t>
  </si>
  <si>
    <t>118781 </t>
  </si>
  <si>
    <t>22 </t>
  </si>
  <si>
    <t>Ntziachristos, L. and Samaras, Z. (2005) Personal communication based on draft COPERT IV. Laboratory of Applied Thermodynamics, Aristotle Unviversity Thessaloniki, P.O. Box 458, GR 54124, Thessaloniki, GREECE </t>
  </si>
  <si>
    <t>118782 </t>
  </si>
  <si>
    <t>28 </t>
  </si>
  <si>
    <t>118783 </t>
  </si>
  <si>
    <t>12 </t>
  </si>
  <si>
    <t>118784 </t>
  </si>
  <si>
    <t>8 </t>
  </si>
  <si>
    <t>118789 </t>
  </si>
  <si>
    <t>118790 </t>
  </si>
  <si>
    <t>118791 </t>
  </si>
  <si>
    <t>118792 </t>
  </si>
  <si>
    <t>118797 </t>
  </si>
  <si>
    <t>118798 </t>
  </si>
  <si>
    <t>118799 </t>
  </si>
  <si>
    <t>118800 </t>
  </si>
  <si>
    <t>118805 </t>
  </si>
  <si>
    <t>118806 </t>
  </si>
  <si>
    <t>118807 </t>
  </si>
  <si>
    <t>118808 </t>
  </si>
  <si>
    <t>118813 </t>
  </si>
  <si>
    <t>118814 </t>
  </si>
  <si>
    <t>118815 </t>
  </si>
  <si>
    <t>118816 </t>
  </si>
  <si>
    <t>118821 </t>
  </si>
  <si>
    <t>Vehicle Technology/Class: pre-ECE (For details, consult COPERT iV Model) </t>
  </si>
  <si>
    <t>80 </t>
  </si>
  <si>
    <t>118822 </t>
  </si>
  <si>
    <t>118823 </t>
  </si>
  <si>
    <t>35 </t>
  </si>
  <si>
    <t>118824 </t>
  </si>
  <si>
    <t>118829 </t>
  </si>
  <si>
    <t>118830 </t>
  </si>
  <si>
    <t>118831 </t>
  </si>
  <si>
    <t>118832 </t>
  </si>
  <si>
    <t>118837 </t>
  </si>
  <si>
    <t>118838 </t>
  </si>
  <si>
    <t>118839 </t>
  </si>
  <si>
    <t>118840 </t>
  </si>
  <si>
    <t>118845 </t>
  </si>
  <si>
    <t>Vehicle Technology/Class: Euro 3 and later (For details, consult COPERT iV Model) </t>
  </si>
  <si>
    <t>118846 </t>
  </si>
  <si>
    <t>118847 </t>
  </si>
  <si>
    <t>118848 </t>
  </si>
  <si>
    <t>118853 </t>
  </si>
  <si>
    <t>118854 </t>
  </si>
  <si>
    <t>118855 </t>
  </si>
  <si>
    <t>118856 </t>
  </si>
  <si>
    <t>118861 </t>
  </si>
  <si>
    <t>118862 </t>
  </si>
  <si>
    <t>118863 </t>
  </si>
  <si>
    <t>118864 </t>
  </si>
  <si>
    <t>118869 </t>
  </si>
  <si>
    <t>118870 </t>
  </si>
  <si>
    <t>118871 </t>
  </si>
  <si>
    <t>118872 </t>
  </si>
  <si>
    <t>118877 </t>
  </si>
  <si>
    <t>118878 </t>
  </si>
  <si>
    <t>118879 </t>
  </si>
  <si>
    <t>118880 </t>
  </si>
  <si>
    <t>118885 </t>
  </si>
  <si>
    <t>118886 </t>
  </si>
  <si>
    <t>118887 </t>
  </si>
  <si>
    <t>118888 </t>
  </si>
  <si>
    <t>118893 </t>
  </si>
  <si>
    <t>118894 </t>
  </si>
  <si>
    <t>118895 </t>
  </si>
  <si>
    <t>118896 </t>
  </si>
  <si>
    <t>118901 </t>
  </si>
  <si>
    <t>118902 </t>
  </si>
  <si>
    <t>118903 </t>
  </si>
  <si>
    <t>118904 </t>
  </si>
  <si>
    <t>118909 </t>
  </si>
  <si>
    <t>118910 </t>
  </si>
  <si>
    <t>118911 </t>
  </si>
  <si>
    <t>118912 </t>
  </si>
  <si>
    <t>118917 </t>
  </si>
  <si>
    <t>118918 </t>
  </si>
  <si>
    <t>118919 </t>
  </si>
  <si>
    <t>118920 </t>
  </si>
  <si>
    <t>118925 </t>
  </si>
  <si>
    <t>118926 </t>
  </si>
  <si>
    <t>118927 </t>
  </si>
  <si>
    <t>118928 </t>
  </si>
  <si>
    <t>118932 </t>
  </si>
  <si>
    <t>Vehicle Technology/Class: All technologies (For details, consult COPERT iV Model) </t>
  </si>
  <si>
    <t>Driving Condition: Urban </t>
  </si>
  <si>
    <t>140 </t>
  </si>
  <si>
    <t>118933 </t>
  </si>
  <si>
    <t>118934 </t>
  </si>
  <si>
    <t>70 </t>
  </si>
  <si>
    <t>118938 </t>
  </si>
  <si>
    <t>Vehicle Technology/Class: GVW &amp;lt; 16t (For details, consult COPERT iV Model) </t>
  </si>
  <si>
    <t>85 </t>
  </si>
  <si>
    <t>118939 </t>
  </si>
  <si>
    <t>23 </t>
  </si>
  <si>
    <t>118940 </t>
  </si>
  <si>
    <t>118944 </t>
  </si>
  <si>
    <t>Vehicle Technology/Class: GVW &amp;gt; 16t (For details, consult COPERT iV Model) </t>
  </si>
  <si>
    <t>175 </t>
  </si>
  <si>
    <t>118945 </t>
  </si>
  <si>
    <t>118946 </t>
  </si>
  <si>
    <t>118950 </t>
  </si>
  <si>
    <t>Vehicle Technology/Class: Urban Buses &amp; Coaches (For details, consult COPERT iV Model) </t>
  </si>
  <si>
    <t>118951 </t>
  </si>
  <si>
    <t>118952 </t>
  </si>
  <si>
    <t>118953 </t>
  </si>
  <si>
    <t>Vehicle Technology/Class: pre-Euro 4 (For details, consult COPERT iV Model) </t>
  </si>
  <si>
    <t>5400 </t>
  </si>
  <si>
    <t>Ntziachristos, L and Samaras, Z (2005). Personal Communication Leonidas Ntziachristos and Zissis Samaras based on draft COPERT IV. Laboratory of Applied Thermodynamics, Aristotle University Thessaloniki, PO Box 458, GR 54124, Thessaloniki, GREECE; .LAT (2005). "Emission factors of N2O and NH3 from road vehicles." LAT Report 0507 (in Greek), Laboratory of Applied Thermodynamics, Aristotle University of Thessaloniki, Greece; TNO (2002). "N2O formation in vehicles catalysts." Report #02.OR.VM.017.1/NG. Nederlandse Organisatie voor toegepastnatuurwetenschappelijk onderzoek (Netherlands Organisation for Applied Scientific Research), Delft, Netherlands. </t>
  </si>
  <si>
    <t>118954 </t>
  </si>
  <si>
    <t>Vehicle Technology/Class: Euro 4 and later including EEV (For details, consult COPERT iV Model) </t>
  </si>
  <si>
    <t>900 </t>
  </si>
  <si>
    <t>118958 </t>
  </si>
  <si>
    <t>Vehicle Type: Power Two Wheeler, Vehicle Technology/Class: &amp;lt;50 cm^3 (For details, consult COPERT iV Model) </t>
  </si>
  <si>
    <t>219 </t>
  </si>
  <si>
    <t>118959 </t>
  </si>
  <si>
    <t>118960 </t>
  </si>
  <si>
    <t>118964 </t>
  </si>
  <si>
    <t>Vehicle Type: Power Two Wheeler, Vehicle Technology/Class: &amp;lt;50 cm^3, 2-stroke (For details, consult COPERT iV Model) </t>
  </si>
  <si>
    <t>118965 </t>
  </si>
  <si>
    <t>118966 </t>
  </si>
  <si>
    <t>118970 </t>
  </si>
  <si>
    <t>Vehicle Type: Power Two Wheeler, Vehicle Technology/Class: &amp;lt;50 cm^3, 4-stroke (For details, consult COPERT iV Model) </t>
  </si>
  <si>
    <t>118971 </t>
  </si>
  <si>
    <t>118972 </t>
  </si>
  <si>
    <t>1260 </t>
  </si>
  <si>
    <t>0.286 </t>
  </si>
  <si>
    <t>National Inventory Report (Annex I) </t>
  </si>
  <si>
    <t>Fuel mixtures (fossil and biomass) </t>
  </si>
  <si>
    <t>122961 </t>
  </si>
  <si>
    <t>Emission factor </t>
  </si>
  <si>
    <t>CH4 emissions determined using the federal test procedure (FTP) for seven light-duty vehicles of different brands and 2006 or 2007 models. All cars were provided with catalytic converters. The reference (CRC report E-80) provides detailed information on the selection and stage of the cars. </t>
  </si>
  <si>
    <t>USA </t>
  </si>
  <si>
    <t>Fuel used: motor gasoline blend E6, with a nominal 5.7 Volume % of ethanol. Measured ethanol content for the E6 sample considered in the study: 5.08 mass %. </t>
  </si>
  <si>
    <t>0.016-0.026 </t>
  </si>
  <si>
    <t>g/mile </t>
  </si>
  <si>
    <t>Exhaust and evaporative emissions testing of flexible-fuels vehicles, CRC Report No. E-80, Coordinating Research Council, Inc., USA, 2011. (Appendix II) </t>
  </si>
  <si>
    <t>IPCC TFI TSU </t>
  </si>
  <si>
    <t>122962 </t>
  </si>
  <si>
    <t>Fuel used: motor gasoline blend E32, which is a 2:1 vol mixture of biogasolines E6 and E85. E6 has a nominal 5.7 Volume % of ethanol while E85 contains up to 85 volume % of ethanol. Measured ethanol content for the E32 sample considerfed in the study: 29.50 mass %. </t>
  </si>
  <si>
    <t>0.017-0.033 </t>
  </si>
  <si>
    <t>122963 </t>
  </si>
  <si>
    <t>CH4 emissions determined using the federal test procedure (FTP) for to seven light-duty vehicles of different brands and 2006 or 2007 models. All cars were provided with catalytic converters. The reference (CRC report E-80) provides detailed information on the selection and stage of the cars. </t>
  </si>
  <si>
    <t>Motor gasoline blend E59, which is a 1:2 vol mixture of biogasolines E6 and E85. E6 has a nominal 5.7 Volume % of ethanol while E85 contains up to 85 volume % of ethanol. Measured ethanol content for the E32 sample considered in the study: 52.82 mass %. </t>
  </si>
  <si>
    <t>0.016-0.042 </t>
  </si>
  <si>
    <t>IPCC TFI TSU, United States of America </t>
  </si>
  <si>
    <t>122964 </t>
  </si>
  <si>
    <t>Motor gasoline blend E85, which contains up to 85 volume % of ethanol. Measured ethanol content for the E85 sample considered in the study: 83.31 mass %. </t>
  </si>
  <si>
    <t>0.015-0.057 </t>
  </si>
  <si>
    <t>122965 </t>
  </si>
  <si>
    <t>Emission factor for uncontrolled wells during well completion flowback </t>
  </si>
  <si>
    <t>Hydraulic fracturing </t>
  </si>
  <si>
    <t>Measurements were performed after well is drilled during competion stage (exploration) </t>
  </si>
  <si>
    <t>Gulf Coast, Midcontinent, Rocky Mountain, and Appalachian production regions of the United States of America </t>
  </si>
  <si>
    <t>Uncontroled </t>
  </si>
  <si>
    <t>0.83 </t>
  </si>
  <si>
    <t>Mg/well completion flowback event </t>
  </si>
  <si>
    <t>Allen, D. T.; Torres, V. M.; Thomas, J.; Sullivan, D.; Harrison, M.; Hendler, A.; Herndon, S. C.; Kolb, C. E.; Fraser, M. P.; Hill, A. D.; Lamb, B. K.; Miskimins, J.; Sawyer, R. F.; Seinfeld, J. H. Measurements of methane emissions at natural gas production sites in the United States. Proc. Natl. Acad. Sci. U.S.A. 2013, 110, 17768-17773 </t>
  </si>
  <si>
    <t>122966 </t>
  </si>
  <si>
    <t>Emission factor for gas well unloading </t>
  </si>
  <si>
    <t>Gas Well Liquids Unloadings (non-plunger) </t>
  </si>
  <si>
    <t>Measurements were performed during manual unloadings events </t>
  </si>
  <si>
    <t>Gulf Coast, Rocky Mountain, and Appalachian production regions of the United States of America </t>
  </si>
  <si>
    <t>Mg/unloading event </t>
  </si>
  <si>
    <t>122967 </t>
  </si>
  <si>
    <t>Emission factor for equipment leaks </t>
  </si>
  <si>
    <t>Includes leaks from wellhead equipment, piping, flanges, fittings, valves and separators; does not include flashing from tanks or engine exhaust gases </t>
  </si>
  <si>
    <t>33900 </t>
  </si>
  <si>
    <t>scf/well </t>
  </si>
  <si>
    <t>122968 </t>
  </si>
  <si>
    <t>Emission factor for well unloading </t>
  </si>
  <si>
    <t>Gas well liquids unloading (non plunger lifts), number of events per year per well is greater than 10 and less than or equal to 50. </t>
  </si>
  <si>
    <t>24100 </t>
  </si>
  <si>
    <t>scf/event </t>
  </si>
  <si>
    <t>122969 </t>
  </si>
  <si>
    <t>Gas well liquids unloading (with plunger lifts), number of events per year per well is less than or equal to 100 </t>
  </si>
  <si>
    <t>Manually triggered liquid unloadings practice was used </t>
  </si>
  <si>
    <t>9650 </t>
  </si>
  <si>
    <t>122970 </t>
  </si>
  <si>
    <t>Gas well liquids unloading (with plunger lifts), number of events per year per well: events&gt;100 </t>
  </si>
  <si>
    <t>Automatically triggered liquid unloadings practice was used </t>
  </si>
  <si>
    <t>122971 </t>
  </si>
  <si>
    <t>Emission factor for decommissioned oil and gas wells </t>
  </si>
  <si>
    <t>Wells have been decommissioned in line with best practice. </t>
  </si>
  <si>
    <t>364 +/- 677 </t>
  </si>
  <si>
    <t>kg CO2e/well, GWP=24 </t>
  </si>
  <si>
    <t>122972 </t>
  </si>
  <si>
    <t>Emission factor for abandoned oil and gas wells </t>
  </si>
  <si>
    <t>None </t>
  </si>
  <si>
    <t>8604 </t>
  </si>
  <si>
    <t>TSU </t>
  </si>
  <si>
    <t>123836 </t>
  </si>
  <si>
    <t>EF for passenger car using CNG fuel at hot condition on urban road </t>
  </si>
  <si>
    <t>57.3 </t>
  </si>
  <si>
    <t>EMEP/EEA air pollutant emission inventory guidebook 2016 1.A.3.b.i-iv Road transport 2018.pdf p75 Table 3.47 </t>
  </si>
  <si>
    <t>123837 </t>
  </si>
  <si>
    <t>EF for passenger car using CNG fuel on rural road </t>
  </si>
  <si>
    <t>27.73 </t>
  </si>
  <si>
    <t>123838 </t>
  </si>
  <si>
    <t>EF for passenger car using CNG fuel on highway </t>
  </si>
  <si>
    <t>43.39 </t>
  </si>
  <si>
    <t>TFI TSU </t>
  </si>
  <si>
    <t>124231 </t>
  </si>
  <si>
    <t>CH4 EF applicable for cold start EURO 6b passenger cars fueled with diesel oil at 23 degrees. Only for vehicles with the SCR technology. </t>
  </si>
  <si>
    <t>EU, countries using EURO standardisation </t>
  </si>
  <si>
    <t>Selective catalytic reduction (SCR) </t>
  </si>
  <si>
    <t>124232 </t>
  </si>
  <si>
    <t>CH4 EF applicable for cold start EURO 6b passenger cars fueled with diesel oil at -7 degrees. Only for vehicles with the SCR technology. </t>
  </si>
  <si>
    <t>124233 </t>
  </si>
  <si>
    <t>CH4 EF applicable for cold start EURO 6b passenger cars fueled with diesel oil at 23 degrees. Only for vehicles with the LNT technology. </t>
  </si>
  <si>
    <t>Lean NOx trap (LNT) </t>
  </si>
  <si>
    <t>124234 </t>
  </si>
  <si>
    <t>CH4 EF applicable for cold start EURO 6b passenger cars fueled with diesel oil at -7 degrees. Only for vehicles with the LNT technology. </t>
  </si>
  <si>
    <t>124235 </t>
  </si>
  <si>
    <t>CH4 EF applicable for cold start EURO 6b passenger cars fueled with pure hydrotreated vegetable oil (HVO). </t>
  </si>
  <si>
    <t>124236 </t>
  </si>
  <si>
    <t>CH4 EF applicable for cold start EURO 6b passenger cars fueled with pure hydrotreated vegetable oil (HVO) at 23 degrees. </t>
  </si>
  <si>
    <t>124237 </t>
  </si>
  <si>
    <t>CH4 EF applicable for cold start EURO 6b passenger cars fueled with pure hydrotreated vegetable oil (HVO) at -7 degrees. </t>
  </si>
  <si>
    <t>124238 </t>
  </si>
  <si>
    <t>CH4 EF applicable for cold start EURO 6b passenger cars fueled with B7 diesel mixture. </t>
  </si>
  <si>
    <t>124239 </t>
  </si>
  <si>
    <t>CH4 EF applicable for cold start EURO 6b passenger cars fueled with B7 diesel mixture at 23 degrees. </t>
  </si>
  <si>
    <t>124240 </t>
  </si>
  <si>
    <t>CH4 EF applicable for cold start EURO 6b passenger cars fueled with B7 diesel mixture at -7 degrees. </t>
  </si>
  <si>
    <t>124263 </t>
  </si>
  <si>
    <t>Methane emissions from gasoline driven Japanese light passenger cars </t>
  </si>
  <si>
    <t>Japanese light passenger vehicle (660 cc or lower) </t>
  </si>
  <si>
    <t>Japan </t>
  </si>
  <si>
    <t>National Greenhuse Gas Inventory Report of Japan, Ministry of the Environment, Government of Japan, 2019 (English); Ministry of the Environment, Committee for the Greenhouse Gases Emissions Estimation Methods, GHGs Estimation Methods Committee Report Part 1, August 2006. (Only in Japanese) </t>
  </si>
  <si>
    <t>124265 </t>
  </si>
  <si>
    <t>Methane emissions from gasoline driven Japanese passenger vehicles </t>
  </si>
  <si>
    <t>Japanese passenger vehicle (&gt;660 cc) </t>
  </si>
  <si>
    <t>5.9 </t>
  </si>
  <si>
    <t>124267 </t>
  </si>
  <si>
    <t>Methane emissions from gasoline driven Japanese light cargo trucks </t>
  </si>
  <si>
    <t>Japanese light cargo trucks </t>
  </si>
  <si>
    <t>4.6 </t>
  </si>
  <si>
    <t>124269 </t>
  </si>
  <si>
    <t>Methane emissions from gasoline driven Japanese small cargo trucks </t>
  </si>
  <si>
    <t>Japanese small cargo trucks </t>
  </si>
  <si>
    <t>6.3 </t>
  </si>
  <si>
    <t>124271 </t>
  </si>
  <si>
    <t>Methane emissions from diesel driven Japanese passenger vehicles </t>
  </si>
  <si>
    <t>124273 </t>
  </si>
  <si>
    <t>Methane emissions from diesel driven Japanese small cargo trucks </t>
  </si>
  <si>
    <t>8.2 </t>
  </si>
  <si>
    <t>124275 </t>
  </si>
  <si>
    <t>Methane emissions from diesel driven Japanese regular cargo trucks </t>
  </si>
  <si>
    <t>Japanese regular cargo trucks </t>
  </si>
  <si>
    <t>7.9 </t>
  </si>
  <si>
    <t>124277 </t>
  </si>
  <si>
    <t>Methane emissions from natural gas driven Japanese passenger vehicles </t>
  </si>
  <si>
    <t>124279 </t>
  </si>
  <si>
    <t>Methane emissions from natural gas driven Japanese buses </t>
  </si>
  <si>
    <t>Japanese Bus </t>
  </si>
  <si>
    <t>124281 </t>
  </si>
  <si>
    <t>Methane emissions from natural gas driven Japanese regular cargo trucks </t>
  </si>
  <si>
    <t>93 </t>
  </si>
  <si>
    <t>1B2a6 - Other (please specify)</t>
  </si>
  <si>
    <t>1.B.2.a.ii - Flaring</t>
  </si>
  <si>
    <t>Methane emission factor for fugitive emissions from oil and gas operations - Well drilling (flaring and venting) </t>
  </si>
  <si>
    <t>Well Drilling </t>
  </si>
  <si>
    <t>Flaring and venting </t>
  </si>
  <si>
    <t>Equation 4.2.1 in Volume 2 of the 2006 IPCC Guidelines for National Greenhouse Gas Inventories </t>
  </si>
  <si>
    <t>Worksheet 1B.2 (sheet 1 of 2) </t>
  </si>
  <si>
    <t>Methane emission factor for fugitive emissions from oil and gas operations - Well testing (flaring and venting) </t>
  </si>
  <si>
    <t>Well Testing </t>
  </si>
  <si>
    <t>Methane emission factor for fugitive emissions from oil and gas operations - Well servicing (flaring and venting) </t>
  </si>
  <si>
    <t>Well Servicing </t>
  </si>
  <si>
    <t>124735 </t>
  </si>
  <si>
    <t>Developing country and country with economy in transition </t>
  </si>
  <si>
    <t>0.000033-0.00056 </t>
  </si>
  <si>
    <t>Gg per well drilled </t>
  </si>
  <si>
    <t>The factors presented in this table have been determined by setting the lower limit of the range for each category equal to at least the values published in Table 4.2.4 for North America. Otherwise, all presented values have been adapted from applicable data provided in the 1996 IPCC Guidelines and from limited measurement data available from more recent unpublished studies of natural gas systems in China, Romania and Uzbekistan. </t>
  </si>
  <si>
    <t>2006 IPCC Guidelines for National Greenhouse Gas Inventories, Volume 2, Chapter 4, Table 4.2.5 </t>
  </si>
  <si>
    <t>124738 </t>
  </si>
  <si>
    <t>0.000051-0.00085 </t>
  </si>
  <si>
    <t>124742 </t>
  </si>
  <si>
    <t>0.00011-0.0018 </t>
  </si>
  <si>
    <t>Gg/yr per producing or capable well </t>
  </si>
  <si>
    <t>124936 </t>
  </si>
  <si>
    <t>1.B.2.a.iii.6 - Other</t>
  </si>
  <si>
    <t>Methane emission factor from plugged and abandoned oil and natural gas wells </t>
  </si>
  <si>
    <t>West Virginia, Eastern United States, Appalachian Basin </t>
  </si>
  <si>
    <t>Abandoned wells that have been plugged. Those that have protective casing inside the wellbore cemented to the surface have to be vented in this state </t>
  </si>
  <si>
    <t>0.00312 </t>
  </si>
  <si>
    <t>kg CH4 /d </t>
  </si>
  <si>
    <t>Riddick, S. N. Et al. (2019) Measuring methane emissions from abandoned and active oil and gas wells in West Virginia, Science of the Total Environment, 651, 1849-1956, https://doi.org/10.1016/j.scitotenv.2018.10.082 </t>
  </si>
  <si>
    <t>124937 </t>
  </si>
  <si>
    <t>Methane emission factor from unplugged and abandoned oil and natural gas wells </t>
  </si>
  <si>
    <t>Abandoned wells not plugged according to regulation </t>
  </si>
  <si>
    <t>0.0744 </t>
  </si>
  <si>
    <t>124938 </t>
  </si>
  <si>
    <t>Methane emission factor from active oil and natural gas wells </t>
  </si>
  <si>
    <t>Active conventional wells in West Virginia, USA. Does not specify if venting or flaring, assume both </t>
  </si>
  <si>
    <t>3.336 </t>
  </si>
  <si>
    <t>125553 </t>
  </si>
  <si>
    <t>Methane emission factor for abandoned unplugged oil wells in the United States and Canada </t>
  </si>
  <si>
    <t>Oklahoma, West Viriginia, Ohio, Wyoming, Colorado, Pennsylvania, and Utah in the United States. British Columbia and New Brunswick in Canada. </t>
  </si>
  <si>
    <t>Abandoned wells not plugged according to current regulations or not plugged at all. </t>
  </si>
  <si>
    <t>105 </t>
  </si>
  <si>
    <t>kg CH4 per well / year </t>
  </si>
  <si>
    <t>4.2.1 </t>
  </si>
  <si>
    <t>1.B.2 </t>
  </si>
  <si>
    <t>Williams, James P., Amara Regehr, and Mary Kang. "Methane Emissions from Abandoned Oil and Gas Wells in Canada and the United States." Environmental Science &amp; Technology (2020). </t>
  </si>
  <si>
    <t>James P. Williams and Mary Kang, Canada </t>
  </si>
  <si>
    <t>125554 </t>
  </si>
  <si>
    <t>Methane emission factor for abandoned unplugged gas wells in the United States and Canada </t>
  </si>
  <si>
    <t>193 </t>
  </si>
  <si>
    <t>125555 </t>
  </si>
  <si>
    <t>87.6 </t>
  </si>
  <si>
    <t>125556 </t>
  </si>
  <si>
    <t>Abandoned wells plugged according to current regulations. </t>
  </si>
  <si>
    <t>0.403 </t>
  </si>
  <si>
    <t>125557 </t>
  </si>
  <si>
    <t>42.0 </t>
  </si>
  <si>
    <t>125558 </t>
  </si>
  <si>
    <t>13.1 </t>
  </si>
  <si>
    <t>125559 </t>
  </si>
  <si>
    <t>Oklahoma, West Viriginia, Ohio, Wyoming, Colorado, Pennsylvania, and Utah in the United States. </t>
  </si>
  <si>
    <t>114 </t>
  </si>
  <si>
    <t>125560 </t>
  </si>
  <si>
    <t>202 </t>
  </si>
  <si>
    <t>125561 </t>
  </si>
  <si>
    <t>96.4 </t>
  </si>
  <si>
    <t>125562 </t>
  </si>
  <si>
    <t>0.447 </t>
  </si>
  <si>
    <t>125563 </t>
  </si>
  <si>
    <t>125564 </t>
  </si>
  <si>
    <t>14.0 </t>
  </si>
  <si>
    <t>125571 </t>
  </si>
  <si>
    <t>Emissions from abandoned PLUGGED oil and gas wells in California </t>
  </si>
  <si>
    <t>California (United States) </t>
  </si>
  <si>
    <t>g CH4/hour </t>
  </si>
  <si>
    <t>Equation 4.2.1 of the 2019 Refinement </t>
  </si>
  <si>
    <t>Category 1.B.2.A.VII of the 2019 Refinement </t>
  </si>
  <si>
    <t>Eric Lebel, United States of America </t>
  </si>
  <si>
    <t>125572 </t>
  </si>
  <si>
    <t>Emissions from abandoned IDLE and ORPHANED oil and gas wells in California </t>
  </si>
  <si>
    <t>35.4 </t>
  </si>
  <si>
    <t>Value_2</t>
  </si>
  <si>
    <t>EF_g_hour</t>
  </si>
  <si>
    <t>Flowback duration from SI of Allen et al. (link: https://www.pnas.org/doi/10.1073/pnas.1304880110#supplementary-materials)</t>
  </si>
  <si>
    <t>Average flowback duration (hours)</t>
  </si>
  <si>
    <t>Cubic feet of methane to grams</t>
  </si>
  <si>
    <t>CO2 GWP</t>
  </si>
  <si>
    <t>Scale</t>
  </si>
  <si>
    <t>Component</t>
  </si>
  <si>
    <t>Source</t>
  </si>
  <si>
    <t>NG</t>
  </si>
  <si>
    <t>Average duration of manual liquid unloading in hours by Allen et al. (link: https://www.pnas.org/doi/10.1073/pnas.1304880110#supplementary-materials)</t>
  </si>
  <si>
    <t>Average annual distance driven based on International Comparisons</t>
  </si>
  <si>
    <t>Australia</t>
  </si>
  <si>
    <t>Canada</t>
  </si>
  <si>
    <t>Denmark</t>
  </si>
  <si>
    <t>France</t>
  </si>
  <si>
    <t>Germany</t>
  </si>
  <si>
    <t>Italy</t>
  </si>
  <si>
    <t>Japan</t>
  </si>
  <si>
    <t>Netherlands</t>
  </si>
  <si>
    <t>Norway</t>
  </si>
  <si>
    <t>Sweden</t>
  </si>
  <si>
    <t>United Kingdom</t>
  </si>
  <si>
    <t>United States</t>
  </si>
  <si>
    <t>Driving distance (km) per capita</t>
  </si>
  <si>
    <t>Population</t>
  </si>
  <si>
    <t>Average per capita driving distance</t>
  </si>
  <si>
    <t>Driving distance * Population</t>
  </si>
  <si>
    <t>https://internationalcomparisons.org/environmental/transportation/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</si>
</sst>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u/>
      <sz val="11"/>
      <color theme="10"/>
      <name val="Calibri"/>
      <family val="2"/>
      <scheme val="minor"/>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3">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s>
  <cellStyleXfs count="43">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18" fillId="0" borderId="0" applyNumberFormat="0" applyFill="0" applyBorder="0" applyAlignment="0" applyProtection="0"/>
  </cellStyleXfs>
  <cellXfs count="9">
    <xf numFmtId="0" fontId="0" fillId="0" borderId="0" xfId="0"/>
    <xf numFmtId="0" fontId="16" fillId="0" borderId="10" xfId="0" applyFont="1" applyBorder="1" applyAlignment="1">
      <alignment horizontal="center" vertical="center" wrapText="1"/>
    </xf>
    <xf numFmtId="0" fontId="0" fillId="0" borderId="11" xfId="0" applyBorder="1" applyAlignment="1">
      <alignment wrapText="1"/>
    </xf>
    <xf numFmtId="0" fontId="0" fillId="0" borderId="11" xfId="0" applyBorder="1" applyAlignment="1">
      <alignment horizontal="left" wrapText="1" indent="1"/>
    </xf>
    <xf numFmtId="0" fontId="0" fillId="0" borderId="12" xfId="0" applyBorder="1" applyAlignment="1">
      <alignment wrapText="1"/>
    </xf>
    <xf numFmtId="0" fontId="16" fillId="0" borderId="12" xfId="0" applyFont="1" applyBorder="1" applyAlignment="1">
      <alignment horizontal="center" vertical="center" wrapText="1"/>
    </xf>
    <xf numFmtId="0" fontId="0" fillId="0" borderId="0" xfId="0" applyAlignment="1">
      <alignment wrapText="1"/>
    </xf>
    <xf numFmtId="0" fontId="18" fillId="0" borderId="0" xfId="42"/>
    <xf numFmtId="0" fontId="0" fillId="0" borderId="0" xfId="0" applyAlignment="1">
      <alignment horizontal="left" vertical="center" wrapText="1"/>
    </xf>
  </cellXfs>
  <cellStyles count="43">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Hyperlink" xfId="42" builtinId="8"/>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internationalcomparisons.org/environmental/transportation/"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B297"/>
  <sheetViews>
    <sheetView tabSelected="1" topLeftCell="N1" workbookViewId="0">
      <selection activeCell="Y3" sqref="Y3"/>
    </sheetView>
  </sheetViews>
  <sheetFormatPr defaultRowHeight="14.4" x14ac:dyDescent="0.3"/>
  <cols>
    <col min="9" max="9" width="49.44140625" customWidth="1"/>
    <col min="12" max="12" width="17.33203125" customWidth="1"/>
    <col min="14" max="14" width="26.88671875" customWidth="1"/>
    <col min="15" max="15" width="16.6640625" customWidth="1"/>
    <col min="22" max="22" width="11.33203125" customWidth="1"/>
    <col min="23" max="23" width="10.109375" customWidth="1"/>
    <col min="24" max="24" width="36.109375" customWidth="1"/>
    <col min="25" max="26" width="24.77734375" customWidth="1"/>
    <col min="27" max="27" width="13.6640625" customWidth="1"/>
    <col min="28" max="28" width="25.77734375" customWidth="1"/>
  </cols>
  <sheetData>
    <row r="1" spans="1:28" ht="12" customHeight="1" x14ac:dyDescent="0.3">
      <c r="A1" s="1" t="s">
        <v>0</v>
      </c>
      <c r="B1" s="1" t="s">
        <v>1</v>
      </c>
      <c r="C1" s="1" t="s">
        <v>2</v>
      </c>
      <c r="D1" s="1" t="s">
        <v>3</v>
      </c>
      <c r="E1" s="1" t="s">
        <v>4</v>
      </c>
      <c r="F1" s="1" t="s">
        <v>5</v>
      </c>
      <c r="G1" s="1" t="s">
        <v>6</v>
      </c>
      <c r="H1" s="1" t="s">
        <v>7</v>
      </c>
      <c r="I1" s="1" t="s">
        <v>8</v>
      </c>
      <c r="J1" s="1" t="s">
        <v>9</v>
      </c>
      <c r="K1" s="1" t="s">
        <v>10</v>
      </c>
      <c r="L1" s="1" t="s">
        <v>11</v>
      </c>
      <c r="M1" s="1" t="s">
        <v>12</v>
      </c>
      <c r="N1" s="1" t="s">
        <v>13</v>
      </c>
      <c r="O1" s="1" t="s">
        <v>14</v>
      </c>
      <c r="P1" s="1" t="s">
        <v>15</v>
      </c>
      <c r="Q1" s="1" t="s">
        <v>16</v>
      </c>
      <c r="R1" s="1" t="s">
        <v>17</v>
      </c>
      <c r="S1" s="1" t="s">
        <v>18</v>
      </c>
      <c r="T1" s="1" t="s">
        <v>19</v>
      </c>
      <c r="U1" s="5" t="s">
        <v>761</v>
      </c>
      <c r="V1" s="5" t="s">
        <v>762</v>
      </c>
      <c r="W1" s="5" t="s">
        <v>767</v>
      </c>
      <c r="X1" s="5" t="s">
        <v>769</v>
      </c>
      <c r="AB1" t="s">
        <v>763</v>
      </c>
    </row>
    <row r="2" spans="1:28" ht="12" customHeight="1" x14ac:dyDescent="0.3">
      <c r="A2" s="2" t="s">
        <v>38</v>
      </c>
      <c r="B2" s="3" t="s">
        <v>27</v>
      </c>
      <c r="C2" s="3" t="s">
        <v>28</v>
      </c>
      <c r="D2" s="2" t="s">
        <v>20</v>
      </c>
      <c r="E2" s="2" t="s">
        <v>43</v>
      </c>
      <c r="F2" s="2" t="s">
        <v>43</v>
      </c>
      <c r="G2" s="2" t="s">
        <v>21</v>
      </c>
      <c r="H2" s="2" t="s">
        <v>44</v>
      </c>
      <c r="I2" s="2" t="s">
        <v>45</v>
      </c>
      <c r="J2" s="2" t="s">
        <v>46</v>
      </c>
      <c r="K2" s="2"/>
      <c r="L2" s="2"/>
      <c r="M2" s="2"/>
      <c r="N2" s="2" t="s">
        <v>47</v>
      </c>
      <c r="O2" s="2" t="s">
        <v>48</v>
      </c>
      <c r="P2" s="2"/>
      <c r="Q2" s="2" t="s">
        <v>22</v>
      </c>
      <c r="R2" s="2"/>
      <c r="S2" s="2" t="s">
        <v>49</v>
      </c>
      <c r="T2" s="2" t="s">
        <v>24</v>
      </c>
      <c r="U2" s="4">
        <v>0.02</v>
      </c>
      <c r="V2">
        <f t="shared" ref="V2:V33" si="0">(U2*$Y$2)/(365*24)</f>
        <v>2.1234066343869297E-2</v>
      </c>
      <c r="W2" t="s">
        <v>768</v>
      </c>
      <c r="X2" s="6" t="s">
        <v>770</v>
      </c>
      <c r="Y2">
        <f>Z45</f>
        <v>9300.5210586147532</v>
      </c>
      <c r="Z2" s="8" t="s">
        <v>772</v>
      </c>
      <c r="AA2" s="7" t="s">
        <v>789</v>
      </c>
      <c r="AB2">
        <v>62.5</v>
      </c>
    </row>
    <row r="3" spans="1:28" ht="12" customHeight="1" x14ac:dyDescent="0.3">
      <c r="A3" s="2" t="s">
        <v>51</v>
      </c>
      <c r="B3" s="3" t="s">
        <v>27</v>
      </c>
      <c r="C3" s="3" t="s">
        <v>28</v>
      </c>
      <c r="D3" s="2" t="s">
        <v>20</v>
      </c>
      <c r="E3" s="2" t="s">
        <v>43</v>
      </c>
      <c r="F3" s="2" t="s">
        <v>43</v>
      </c>
      <c r="G3" s="2" t="s">
        <v>21</v>
      </c>
      <c r="H3" s="2" t="s">
        <v>52</v>
      </c>
      <c r="I3" s="2" t="s">
        <v>53</v>
      </c>
      <c r="J3" s="2" t="s">
        <v>46</v>
      </c>
      <c r="K3" s="2"/>
      <c r="L3" s="2"/>
      <c r="M3" s="2"/>
      <c r="N3" s="2" t="s">
        <v>54</v>
      </c>
      <c r="O3" s="2" t="s">
        <v>48</v>
      </c>
      <c r="P3" s="2"/>
      <c r="Q3" s="2" t="s">
        <v>22</v>
      </c>
      <c r="R3" s="2"/>
      <c r="S3" s="2" t="s">
        <v>55</v>
      </c>
      <c r="T3" s="2" t="s">
        <v>24</v>
      </c>
      <c r="U3">
        <v>0.1</v>
      </c>
      <c r="V3">
        <f t="shared" si="0"/>
        <v>0.10617033171934651</v>
      </c>
      <c r="W3" t="s">
        <v>768</v>
      </c>
      <c r="X3" s="6" t="s">
        <v>770</v>
      </c>
      <c r="Y3">
        <f>AVERAGE(AB2:AB28)</f>
        <v>80.855555555555554</v>
      </c>
      <c r="Z3" t="s">
        <v>764</v>
      </c>
      <c r="AB3">
        <v>37.799999999999997</v>
      </c>
    </row>
    <row r="4" spans="1:28" ht="12" customHeight="1" x14ac:dyDescent="0.3">
      <c r="A4" s="2" t="s">
        <v>64</v>
      </c>
      <c r="B4" s="2" t="s">
        <v>27</v>
      </c>
      <c r="C4" s="2" t="s">
        <v>28</v>
      </c>
      <c r="D4" s="2" t="s">
        <v>20</v>
      </c>
      <c r="E4" s="2" t="s">
        <v>65</v>
      </c>
      <c r="F4" s="2" t="s">
        <v>65</v>
      </c>
      <c r="G4" s="2" t="s">
        <v>21</v>
      </c>
      <c r="H4" s="2" t="s">
        <v>66</v>
      </c>
      <c r="I4" s="2" t="s">
        <v>67</v>
      </c>
      <c r="J4" s="2"/>
      <c r="K4" s="2" t="s">
        <v>22</v>
      </c>
      <c r="L4" s="2"/>
      <c r="M4" s="2"/>
      <c r="N4" s="2" t="s">
        <v>68</v>
      </c>
      <c r="O4" s="2" t="s">
        <v>48</v>
      </c>
      <c r="P4" s="2"/>
      <c r="Q4" s="2" t="s">
        <v>22</v>
      </c>
      <c r="R4" s="2"/>
      <c r="S4" s="2" t="s">
        <v>69</v>
      </c>
      <c r="T4" s="2" t="s">
        <v>24</v>
      </c>
      <c r="U4">
        <v>0.02</v>
      </c>
      <c r="V4">
        <f t="shared" si="0"/>
        <v>2.1234066343869297E-2</v>
      </c>
      <c r="W4" t="s">
        <v>768</v>
      </c>
      <c r="X4" s="6" t="s">
        <v>770</v>
      </c>
      <c r="Y4">
        <v>1.1200000000000001</v>
      </c>
      <c r="Z4" t="s">
        <v>771</v>
      </c>
      <c r="AB4">
        <v>12.5</v>
      </c>
    </row>
    <row r="5" spans="1:28" ht="12" customHeight="1" x14ac:dyDescent="0.3">
      <c r="A5" s="2" t="s">
        <v>70</v>
      </c>
      <c r="B5" s="2" t="s">
        <v>27</v>
      </c>
      <c r="C5" s="2" t="s">
        <v>28</v>
      </c>
      <c r="D5" s="2" t="s">
        <v>20</v>
      </c>
      <c r="E5" s="2" t="s">
        <v>65</v>
      </c>
      <c r="F5" s="2" t="s">
        <v>65</v>
      </c>
      <c r="G5" s="2" t="s">
        <v>21</v>
      </c>
      <c r="H5" s="2" t="s">
        <v>66</v>
      </c>
      <c r="I5" s="2" t="s">
        <v>71</v>
      </c>
      <c r="J5" s="2"/>
      <c r="K5" s="2" t="s">
        <v>22</v>
      </c>
      <c r="L5" s="2"/>
      <c r="M5" s="2"/>
      <c r="N5" s="2" t="s">
        <v>72</v>
      </c>
      <c r="O5" s="2" t="s">
        <v>48</v>
      </c>
      <c r="P5" s="2"/>
      <c r="Q5" s="2" t="s">
        <v>22</v>
      </c>
      <c r="R5" s="2"/>
      <c r="S5" s="2" t="s">
        <v>69</v>
      </c>
      <c r="T5" s="2" t="s">
        <v>24</v>
      </c>
      <c r="U5">
        <v>0.03</v>
      </c>
      <c r="V5">
        <f t="shared" si="0"/>
        <v>3.1851099515803949E-2</v>
      </c>
      <c r="W5" t="s">
        <v>768</v>
      </c>
      <c r="X5" s="6" t="s">
        <v>770</v>
      </c>
      <c r="Y5">
        <v>19.100000000000001</v>
      </c>
      <c r="Z5" t="s">
        <v>765</v>
      </c>
      <c r="AB5">
        <v>339.2</v>
      </c>
    </row>
    <row r="6" spans="1:28" ht="12" customHeight="1" x14ac:dyDescent="0.3">
      <c r="A6" s="2" t="s">
        <v>73</v>
      </c>
      <c r="B6" s="2" t="s">
        <v>27</v>
      </c>
      <c r="C6" s="2" t="s">
        <v>28</v>
      </c>
      <c r="D6" s="2" t="s">
        <v>20</v>
      </c>
      <c r="E6" s="2" t="s">
        <v>65</v>
      </c>
      <c r="F6" s="2" t="s">
        <v>65</v>
      </c>
      <c r="G6" s="2" t="s">
        <v>21</v>
      </c>
      <c r="H6" s="2" t="s">
        <v>66</v>
      </c>
      <c r="I6" s="2" t="s">
        <v>74</v>
      </c>
      <c r="J6" s="2"/>
      <c r="K6" s="2" t="s">
        <v>22</v>
      </c>
      <c r="L6" s="2"/>
      <c r="M6" s="2"/>
      <c r="N6" s="2" t="s">
        <v>75</v>
      </c>
      <c r="O6" s="2" t="s">
        <v>48</v>
      </c>
      <c r="P6" s="2"/>
      <c r="Q6" s="2" t="s">
        <v>22</v>
      </c>
      <c r="R6" s="2"/>
      <c r="S6" s="2" t="s">
        <v>69</v>
      </c>
      <c r="T6" s="2" t="s">
        <v>24</v>
      </c>
      <c r="U6">
        <v>0.04</v>
      </c>
      <c r="V6">
        <f t="shared" si="0"/>
        <v>4.2468132687738594E-2</v>
      </c>
      <c r="W6" t="s">
        <v>768</v>
      </c>
      <c r="X6" s="6" t="s">
        <v>770</v>
      </c>
      <c r="Y6">
        <v>24</v>
      </c>
      <c r="Z6" t="s">
        <v>766</v>
      </c>
      <c r="AB6">
        <v>228</v>
      </c>
    </row>
    <row r="7" spans="1:28" ht="12" customHeight="1" x14ac:dyDescent="0.3">
      <c r="A7" s="2" t="s">
        <v>76</v>
      </c>
      <c r="B7" s="2" t="s">
        <v>27</v>
      </c>
      <c r="C7" s="2" t="s">
        <v>28</v>
      </c>
      <c r="D7" s="2" t="s">
        <v>20</v>
      </c>
      <c r="E7" s="2" t="s">
        <v>65</v>
      </c>
      <c r="F7" s="2" t="s">
        <v>65</v>
      </c>
      <c r="G7" s="2" t="s">
        <v>21</v>
      </c>
      <c r="H7" s="2" t="s">
        <v>66</v>
      </c>
      <c r="I7" s="2" t="s">
        <v>77</v>
      </c>
      <c r="J7" s="2"/>
      <c r="K7" s="2" t="s">
        <v>22</v>
      </c>
      <c r="L7" s="2"/>
      <c r="M7" s="2"/>
      <c r="N7" s="2" t="s">
        <v>78</v>
      </c>
      <c r="O7" s="2" t="s">
        <v>48</v>
      </c>
      <c r="P7" s="2"/>
      <c r="Q7" s="2" t="s">
        <v>22</v>
      </c>
      <c r="R7" s="2"/>
      <c r="S7" s="2" t="s">
        <v>69</v>
      </c>
      <c r="T7" s="2" t="s">
        <v>24</v>
      </c>
      <c r="U7">
        <v>7.0000000000000007E-2</v>
      </c>
      <c r="V7">
        <f t="shared" si="0"/>
        <v>7.4319232203542557E-2</v>
      </c>
      <c r="W7" t="s">
        <v>768</v>
      </c>
      <c r="X7" s="6" t="s">
        <v>770</v>
      </c>
      <c r="AB7">
        <v>74.900000000000006</v>
      </c>
    </row>
    <row r="8" spans="1:28" ht="12" customHeight="1" x14ac:dyDescent="0.3">
      <c r="A8" s="2" t="s">
        <v>79</v>
      </c>
      <c r="B8" s="2" t="s">
        <v>27</v>
      </c>
      <c r="C8" s="2" t="s">
        <v>28</v>
      </c>
      <c r="D8" s="2" t="s">
        <v>20</v>
      </c>
      <c r="E8" s="2" t="s">
        <v>65</v>
      </c>
      <c r="F8" s="2" t="s">
        <v>65</v>
      </c>
      <c r="G8" s="2" t="s">
        <v>21</v>
      </c>
      <c r="H8" s="2" t="s">
        <v>66</v>
      </c>
      <c r="I8" s="2" t="s">
        <v>80</v>
      </c>
      <c r="J8" s="2"/>
      <c r="K8" s="2" t="s">
        <v>22</v>
      </c>
      <c r="L8" s="2"/>
      <c r="M8" s="2"/>
      <c r="N8" s="2" t="s">
        <v>81</v>
      </c>
      <c r="O8" s="2" t="s">
        <v>48</v>
      </c>
      <c r="P8" s="2"/>
      <c r="Q8" s="2" t="s">
        <v>22</v>
      </c>
      <c r="R8" s="2"/>
      <c r="S8" s="2" t="s">
        <v>69</v>
      </c>
      <c r="T8" s="2" t="s">
        <v>24</v>
      </c>
      <c r="U8">
        <v>0.12</v>
      </c>
      <c r="V8">
        <f t="shared" si="0"/>
        <v>0.1274043980632158</v>
      </c>
      <c r="W8" t="s">
        <v>768</v>
      </c>
      <c r="X8" s="6" t="s">
        <v>770</v>
      </c>
      <c r="AB8">
        <v>74.900000000000006</v>
      </c>
    </row>
    <row r="9" spans="1:28" ht="12" customHeight="1" x14ac:dyDescent="0.3">
      <c r="A9" s="2" t="s">
        <v>82</v>
      </c>
      <c r="B9" s="2" t="s">
        <v>27</v>
      </c>
      <c r="C9" s="2" t="s">
        <v>28</v>
      </c>
      <c r="D9" s="2" t="s">
        <v>20</v>
      </c>
      <c r="E9" s="2" t="s">
        <v>65</v>
      </c>
      <c r="F9" s="2" t="s">
        <v>65</v>
      </c>
      <c r="G9" s="2" t="s">
        <v>21</v>
      </c>
      <c r="H9" s="2" t="s">
        <v>66</v>
      </c>
      <c r="I9" s="2" t="s">
        <v>83</v>
      </c>
      <c r="J9" s="2"/>
      <c r="K9" s="2" t="s">
        <v>22</v>
      </c>
      <c r="L9" s="2"/>
      <c r="M9" s="2"/>
      <c r="N9" s="2" t="s">
        <v>84</v>
      </c>
      <c r="O9" s="2" t="s">
        <v>48</v>
      </c>
      <c r="P9" s="2"/>
      <c r="Q9" s="2" t="s">
        <v>22</v>
      </c>
      <c r="R9" s="2"/>
      <c r="S9" s="2" t="s">
        <v>69</v>
      </c>
      <c r="T9" s="2" t="s">
        <v>24</v>
      </c>
      <c r="U9">
        <v>0.13500000000000001</v>
      </c>
      <c r="V9">
        <f t="shared" si="0"/>
        <v>0.14332994782111777</v>
      </c>
      <c r="W9" t="s">
        <v>768</v>
      </c>
      <c r="X9" s="6" t="s">
        <v>770</v>
      </c>
      <c r="AB9">
        <v>28</v>
      </c>
    </row>
    <row r="10" spans="1:28" ht="12" customHeight="1" x14ac:dyDescent="0.3">
      <c r="A10" s="2" t="s">
        <v>85</v>
      </c>
      <c r="B10" s="2" t="s">
        <v>27</v>
      </c>
      <c r="C10" s="2" t="s">
        <v>28</v>
      </c>
      <c r="D10" s="2" t="s">
        <v>20</v>
      </c>
      <c r="E10" s="2" t="s">
        <v>65</v>
      </c>
      <c r="F10" s="2" t="s">
        <v>65</v>
      </c>
      <c r="G10" s="2" t="s">
        <v>21</v>
      </c>
      <c r="H10" s="2" t="s">
        <v>86</v>
      </c>
      <c r="I10" s="2" t="s">
        <v>67</v>
      </c>
      <c r="J10" s="2"/>
      <c r="K10" s="2" t="s">
        <v>22</v>
      </c>
      <c r="L10" s="2"/>
      <c r="M10" s="2"/>
      <c r="N10" s="2" t="s">
        <v>87</v>
      </c>
      <c r="O10" s="2" t="s">
        <v>48</v>
      </c>
      <c r="P10" s="2"/>
      <c r="Q10" s="2" t="s">
        <v>22</v>
      </c>
      <c r="R10" s="2"/>
      <c r="S10" s="2" t="s">
        <v>88</v>
      </c>
      <c r="T10" s="2" t="s">
        <v>24</v>
      </c>
      <c r="U10">
        <v>0.03</v>
      </c>
      <c r="V10">
        <f t="shared" si="0"/>
        <v>3.1851099515803949E-2</v>
      </c>
      <c r="W10" t="s">
        <v>768</v>
      </c>
      <c r="X10" s="6" t="s">
        <v>770</v>
      </c>
      <c r="AB10">
        <v>27.9</v>
      </c>
    </row>
    <row r="11" spans="1:28" ht="12" customHeight="1" x14ac:dyDescent="0.3">
      <c r="A11" s="2" t="s">
        <v>89</v>
      </c>
      <c r="B11" s="2" t="s">
        <v>27</v>
      </c>
      <c r="C11" s="2" t="s">
        <v>28</v>
      </c>
      <c r="D11" s="2" t="s">
        <v>20</v>
      </c>
      <c r="E11" s="2" t="s">
        <v>65</v>
      </c>
      <c r="F11" s="2" t="s">
        <v>65</v>
      </c>
      <c r="G11" s="2" t="s">
        <v>21</v>
      </c>
      <c r="H11" s="2" t="s">
        <v>86</v>
      </c>
      <c r="I11" s="2" t="s">
        <v>71</v>
      </c>
      <c r="J11" s="2"/>
      <c r="K11" s="2" t="s">
        <v>22</v>
      </c>
      <c r="L11" s="2"/>
      <c r="M11" s="2"/>
      <c r="N11" s="2" t="s">
        <v>90</v>
      </c>
      <c r="O11" s="2" t="s">
        <v>48</v>
      </c>
      <c r="P11" s="2"/>
      <c r="Q11" s="2" t="s">
        <v>22</v>
      </c>
      <c r="R11" s="2"/>
      <c r="S11" s="2" t="s">
        <v>88</v>
      </c>
      <c r="T11" s="2" t="s">
        <v>24</v>
      </c>
      <c r="U11">
        <v>3.5000000000000003E-2</v>
      </c>
      <c r="V11">
        <f t="shared" si="0"/>
        <v>3.7159616101771278E-2</v>
      </c>
      <c r="W11" t="s">
        <v>768</v>
      </c>
      <c r="X11" s="6" t="s">
        <v>770</v>
      </c>
      <c r="AB11">
        <v>13.8</v>
      </c>
    </row>
    <row r="12" spans="1:28" ht="12" customHeight="1" x14ac:dyDescent="0.3">
      <c r="A12" s="2" t="s">
        <v>91</v>
      </c>
      <c r="B12" s="2" t="s">
        <v>27</v>
      </c>
      <c r="C12" s="2" t="s">
        <v>28</v>
      </c>
      <c r="D12" s="2" t="s">
        <v>20</v>
      </c>
      <c r="E12" s="2" t="s">
        <v>65</v>
      </c>
      <c r="F12" s="2" t="s">
        <v>65</v>
      </c>
      <c r="G12" s="2" t="s">
        <v>21</v>
      </c>
      <c r="H12" s="2" t="s">
        <v>86</v>
      </c>
      <c r="I12" s="2" t="s">
        <v>74</v>
      </c>
      <c r="J12" s="2"/>
      <c r="K12" s="2" t="s">
        <v>22</v>
      </c>
      <c r="L12" s="2"/>
      <c r="M12" s="2"/>
      <c r="N12" s="2" t="s">
        <v>78</v>
      </c>
      <c r="O12" s="2" t="s">
        <v>48</v>
      </c>
      <c r="P12" s="2"/>
      <c r="Q12" s="2" t="s">
        <v>22</v>
      </c>
      <c r="R12" s="2"/>
      <c r="S12" s="2" t="s">
        <v>88</v>
      </c>
      <c r="T12" s="2" t="s">
        <v>24</v>
      </c>
      <c r="U12">
        <v>7.0000000000000007E-2</v>
      </c>
      <c r="V12">
        <f t="shared" si="0"/>
        <v>7.4319232203542557E-2</v>
      </c>
      <c r="W12" t="s">
        <v>768</v>
      </c>
      <c r="X12" s="6" t="s">
        <v>770</v>
      </c>
      <c r="AB12">
        <v>164</v>
      </c>
    </row>
    <row r="13" spans="1:28" ht="12" customHeight="1" x14ac:dyDescent="0.3">
      <c r="A13" s="2" t="s">
        <v>92</v>
      </c>
      <c r="B13" s="2" t="s">
        <v>27</v>
      </c>
      <c r="C13" s="2" t="s">
        <v>28</v>
      </c>
      <c r="D13" s="2" t="s">
        <v>20</v>
      </c>
      <c r="E13" s="2" t="s">
        <v>65</v>
      </c>
      <c r="F13" s="2" t="s">
        <v>65</v>
      </c>
      <c r="G13" s="2" t="s">
        <v>21</v>
      </c>
      <c r="H13" s="2" t="s">
        <v>86</v>
      </c>
      <c r="I13" s="2" t="s">
        <v>77</v>
      </c>
      <c r="J13" s="2"/>
      <c r="K13" s="2" t="s">
        <v>22</v>
      </c>
      <c r="L13" s="2"/>
      <c r="M13" s="2"/>
      <c r="N13" s="2" t="s">
        <v>93</v>
      </c>
      <c r="O13" s="2" t="s">
        <v>48</v>
      </c>
      <c r="P13" s="2"/>
      <c r="Q13" s="2" t="s">
        <v>22</v>
      </c>
      <c r="R13" s="2"/>
      <c r="S13" s="2" t="s">
        <v>88</v>
      </c>
      <c r="T13" s="2" t="s">
        <v>24</v>
      </c>
      <c r="U13">
        <v>0.09</v>
      </c>
      <c r="V13">
        <f t="shared" si="0"/>
        <v>9.5553298547411847E-2</v>
      </c>
      <c r="W13" t="s">
        <v>768</v>
      </c>
      <c r="X13" s="6" t="s">
        <v>770</v>
      </c>
      <c r="AB13">
        <v>108</v>
      </c>
    </row>
    <row r="14" spans="1:28" ht="12" customHeight="1" x14ac:dyDescent="0.3">
      <c r="A14" s="2" t="s">
        <v>94</v>
      </c>
      <c r="B14" s="2" t="s">
        <v>27</v>
      </c>
      <c r="C14" s="2" t="s">
        <v>28</v>
      </c>
      <c r="D14" s="2" t="s">
        <v>20</v>
      </c>
      <c r="E14" s="2" t="s">
        <v>65</v>
      </c>
      <c r="F14" s="2" t="s">
        <v>65</v>
      </c>
      <c r="G14" s="2" t="s">
        <v>21</v>
      </c>
      <c r="H14" s="2" t="s">
        <v>86</v>
      </c>
      <c r="I14" s="2" t="s">
        <v>95</v>
      </c>
      <c r="J14" s="2"/>
      <c r="K14" s="2" t="s">
        <v>22</v>
      </c>
      <c r="L14" s="2"/>
      <c r="M14" s="2"/>
      <c r="N14" s="2" t="s">
        <v>96</v>
      </c>
      <c r="O14" s="2" t="s">
        <v>48</v>
      </c>
      <c r="P14" s="2"/>
      <c r="Q14" s="2" t="s">
        <v>22</v>
      </c>
      <c r="R14" s="2"/>
      <c r="S14" s="2" t="s">
        <v>88</v>
      </c>
      <c r="T14" s="2" t="s">
        <v>24</v>
      </c>
      <c r="U14">
        <v>0.14000000000000001</v>
      </c>
      <c r="V14">
        <f t="shared" si="0"/>
        <v>0.14863846440708511</v>
      </c>
      <c r="W14" t="s">
        <v>768</v>
      </c>
      <c r="X14" s="6" t="s">
        <v>770</v>
      </c>
      <c r="AB14">
        <v>144.69999999999999</v>
      </c>
    </row>
    <row r="15" spans="1:28" ht="12" customHeight="1" x14ac:dyDescent="0.3">
      <c r="A15" s="2" t="s">
        <v>97</v>
      </c>
      <c r="B15" s="2" t="s">
        <v>27</v>
      </c>
      <c r="C15" s="2" t="s">
        <v>28</v>
      </c>
      <c r="D15" s="2" t="s">
        <v>20</v>
      </c>
      <c r="E15" s="2" t="s">
        <v>65</v>
      </c>
      <c r="F15" s="2" t="s">
        <v>65</v>
      </c>
      <c r="G15" s="2" t="s">
        <v>21</v>
      </c>
      <c r="H15" s="2" t="s">
        <v>86</v>
      </c>
      <c r="I15" s="2" t="s">
        <v>83</v>
      </c>
      <c r="J15" s="2"/>
      <c r="K15" s="2" t="s">
        <v>22</v>
      </c>
      <c r="L15" s="2"/>
      <c r="M15" s="2"/>
      <c r="N15" s="2" t="s">
        <v>98</v>
      </c>
      <c r="O15" s="2" t="s">
        <v>48</v>
      </c>
      <c r="P15" s="2"/>
      <c r="Q15" s="2" t="s">
        <v>22</v>
      </c>
      <c r="R15" s="2"/>
      <c r="S15" s="2" t="s">
        <v>88</v>
      </c>
      <c r="T15" s="2" t="s">
        <v>24</v>
      </c>
      <c r="U15">
        <v>0.13500000000000001</v>
      </c>
      <c r="V15">
        <f t="shared" si="0"/>
        <v>0.14332994782111777</v>
      </c>
      <c r="W15" t="s">
        <v>768</v>
      </c>
      <c r="X15" s="6" t="s">
        <v>770</v>
      </c>
      <c r="AB15">
        <v>147.19999999999999</v>
      </c>
    </row>
    <row r="16" spans="1:28" ht="12" customHeight="1" x14ac:dyDescent="0.3">
      <c r="A16" s="2" t="s">
        <v>99</v>
      </c>
      <c r="B16" s="2" t="s">
        <v>27</v>
      </c>
      <c r="C16" s="2" t="s">
        <v>28</v>
      </c>
      <c r="D16" s="2" t="s">
        <v>20</v>
      </c>
      <c r="E16" s="2" t="s">
        <v>65</v>
      </c>
      <c r="F16" s="2" t="s">
        <v>65</v>
      </c>
      <c r="G16" s="2" t="s">
        <v>21</v>
      </c>
      <c r="H16" s="2" t="s">
        <v>100</v>
      </c>
      <c r="I16" s="2" t="s">
        <v>71</v>
      </c>
      <c r="J16" s="2"/>
      <c r="K16" s="2" t="s">
        <v>22</v>
      </c>
      <c r="L16" s="2"/>
      <c r="M16" s="2"/>
      <c r="N16" s="2" t="s">
        <v>101</v>
      </c>
      <c r="O16" s="2" t="s">
        <v>48</v>
      </c>
      <c r="P16" s="2"/>
      <c r="Q16" s="2" t="s">
        <v>22</v>
      </c>
      <c r="R16" s="2"/>
      <c r="S16" s="2" t="s">
        <v>102</v>
      </c>
      <c r="T16" s="2" t="s">
        <v>24</v>
      </c>
      <c r="U16">
        <v>7.4999999999999997E-2</v>
      </c>
      <c r="V16">
        <f t="shared" si="0"/>
        <v>7.9627748789509872E-2</v>
      </c>
      <c r="W16" t="s">
        <v>768</v>
      </c>
      <c r="X16" s="6" t="s">
        <v>770</v>
      </c>
      <c r="AB16">
        <v>138</v>
      </c>
    </row>
    <row r="17" spans="1:28" ht="12" customHeight="1" x14ac:dyDescent="0.3">
      <c r="A17" s="2" t="s">
        <v>104</v>
      </c>
      <c r="B17" s="2" t="s">
        <v>27</v>
      </c>
      <c r="C17" s="2" t="s">
        <v>28</v>
      </c>
      <c r="D17" s="2" t="s">
        <v>20</v>
      </c>
      <c r="E17" s="2" t="s">
        <v>65</v>
      </c>
      <c r="F17" s="2" t="s">
        <v>65</v>
      </c>
      <c r="G17" s="2" t="s">
        <v>21</v>
      </c>
      <c r="H17" s="2" t="s">
        <v>100</v>
      </c>
      <c r="I17" s="2" t="s">
        <v>80</v>
      </c>
      <c r="J17" s="2"/>
      <c r="K17" s="2" t="s">
        <v>22</v>
      </c>
      <c r="L17" s="2"/>
      <c r="M17" s="2"/>
      <c r="N17" s="2" t="s">
        <v>105</v>
      </c>
      <c r="O17" s="2" t="s">
        <v>48</v>
      </c>
      <c r="P17" s="2"/>
      <c r="Q17" s="2" t="s">
        <v>22</v>
      </c>
      <c r="R17" s="2"/>
      <c r="S17" s="2" t="s">
        <v>102</v>
      </c>
      <c r="T17" s="2" t="s">
        <v>24</v>
      </c>
      <c r="U17">
        <v>0.125</v>
      </c>
      <c r="V17">
        <f t="shared" si="0"/>
        <v>0.13271291464918311</v>
      </c>
      <c r="W17" t="s">
        <v>768</v>
      </c>
      <c r="X17" s="6" t="s">
        <v>770</v>
      </c>
      <c r="AB17">
        <v>138</v>
      </c>
    </row>
    <row r="18" spans="1:28" ht="12" customHeight="1" x14ac:dyDescent="0.3">
      <c r="A18" s="2" t="s">
        <v>106</v>
      </c>
      <c r="B18" s="2" t="s">
        <v>27</v>
      </c>
      <c r="C18" s="2" t="s">
        <v>28</v>
      </c>
      <c r="D18" s="2" t="s">
        <v>20</v>
      </c>
      <c r="E18" s="2" t="s">
        <v>65</v>
      </c>
      <c r="F18" s="2" t="s">
        <v>65</v>
      </c>
      <c r="G18" s="2" t="s">
        <v>21</v>
      </c>
      <c r="H18" s="2" t="s">
        <v>100</v>
      </c>
      <c r="I18" s="2" t="s">
        <v>83</v>
      </c>
      <c r="J18" s="2"/>
      <c r="K18" s="2" t="s">
        <v>22</v>
      </c>
      <c r="L18" s="2"/>
      <c r="M18" s="2"/>
      <c r="N18" s="2" t="s">
        <v>107</v>
      </c>
      <c r="O18" s="2" t="s">
        <v>48</v>
      </c>
      <c r="P18" s="2"/>
      <c r="Q18" s="2" t="s">
        <v>22</v>
      </c>
      <c r="R18" s="2"/>
      <c r="S18" s="2" t="s">
        <v>102</v>
      </c>
      <c r="T18" s="2" t="s">
        <v>24</v>
      </c>
      <c r="U18">
        <v>0.27</v>
      </c>
      <c r="V18">
        <f t="shared" si="0"/>
        <v>0.28665989564223554</v>
      </c>
      <c r="W18" t="s">
        <v>768</v>
      </c>
      <c r="X18" s="6" t="s">
        <v>770</v>
      </c>
      <c r="AB18">
        <v>138</v>
      </c>
    </row>
    <row r="19" spans="1:28" ht="12" customHeight="1" x14ac:dyDescent="0.3">
      <c r="A19" s="2" t="s">
        <v>108</v>
      </c>
      <c r="B19" s="2" t="s">
        <v>27</v>
      </c>
      <c r="C19" s="2" t="s">
        <v>28</v>
      </c>
      <c r="D19" s="2" t="s">
        <v>20</v>
      </c>
      <c r="E19" s="2" t="s">
        <v>33</v>
      </c>
      <c r="F19" s="2" t="s">
        <v>33</v>
      </c>
      <c r="G19" s="2" t="s">
        <v>21</v>
      </c>
      <c r="H19" s="2" t="s">
        <v>109</v>
      </c>
      <c r="I19" s="2" t="s">
        <v>110</v>
      </c>
      <c r="J19" s="2"/>
      <c r="K19" s="2" t="s">
        <v>22</v>
      </c>
      <c r="L19" s="2"/>
      <c r="M19" s="2"/>
      <c r="N19" s="2" t="s">
        <v>50</v>
      </c>
      <c r="O19" s="2" t="s">
        <v>48</v>
      </c>
      <c r="P19" s="2"/>
      <c r="Q19" s="2" t="s">
        <v>22</v>
      </c>
      <c r="R19" s="2"/>
      <c r="S19" s="2" t="s">
        <v>111</v>
      </c>
      <c r="T19" s="2" t="s">
        <v>24</v>
      </c>
      <c r="U19">
        <v>0.01</v>
      </c>
      <c r="V19">
        <f t="shared" si="0"/>
        <v>1.0617033171934648E-2</v>
      </c>
      <c r="W19" t="s">
        <v>768</v>
      </c>
      <c r="X19" s="6" t="s">
        <v>770</v>
      </c>
      <c r="AB19">
        <v>30.2</v>
      </c>
    </row>
    <row r="20" spans="1:28" ht="12" customHeight="1" x14ac:dyDescent="0.3">
      <c r="A20" s="2" t="s">
        <v>113</v>
      </c>
      <c r="B20" s="2" t="s">
        <v>27</v>
      </c>
      <c r="C20" s="2" t="s">
        <v>28</v>
      </c>
      <c r="D20" s="2" t="s">
        <v>20</v>
      </c>
      <c r="E20" s="2" t="s">
        <v>33</v>
      </c>
      <c r="F20" s="2" t="s">
        <v>33</v>
      </c>
      <c r="G20" s="2" t="s">
        <v>21</v>
      </c>
      <c r="H20" s="2" t="s">
        <v>109</v>
      </c>
      <c r="I20" s="2" t="s">
        <v>114</v>
      </c>
      <c r="J20" s="2"/>
      <c r="K20" s="2" t="s">
        <v>22</v>
      </c>
      <c r="L20" s="2"/>
      <c r="M20" s="2"/>
      <c r="N20" s="2" t="s">
        <v>50</v>
      </c>
      <c r="O20" s="2" t="s">
        <v>48</v>
      </c>
      <c r="P20" s="2"/>
      <c r="Q20" s="2" t="s">
        <v>22</v>
      </c>
      <c r="R20" s="2"/>
      <c r="S20" s="2" t="s">
        <v>111</v>
      </c>
      <c r="T20" s="2" t="s">
        <v>24</v>
      </c>
      <c r="U20">
        <v>0.01</v>
      </c>
      <c r="V20">
        <f t="shared" si="0"/>
        <v>1.0617033171934648E-2</v>
      </c>
      <c r="W20" t="s">
        <v>768</v>
      </c>
      <c r="X20" s="6" t="s">
        <v>770</v>
      </c>
      <c r="AB20">
        <v>30.1</v>
      </c>
    </row>
    <row r="21" spans="1:28" ht="12" customHeight="1" x14ac:dyDescent="0.3">
      <c r="A21" s="2" t="s">
        <v>116</v>
      </c>
      <c r="B21" s="2" t="s">
        <v>27</v>
      </c>
      <c r="C21" s="2" t="s">
        <v>28</v>
      </c>
      <c r="D21" s="2" t="s">
        <v>20</v>
      </c>
      <c r="E21" s="2" t="s">
        <v>33</v>
      </c>
      <c r="F21" s="2" t="s">
        <v>33</v>
      </c>
      <c r="G21" s="2" t="s">
        <v>21</v>
      </c>
      <c r="H21" s="2" t="s">
        <v>109</v>
      </c>
      <c r="I21" s="2" t="s">
        <v>83</v>
      </c>
      <c r="J21" s="2"/>
      <c r="K21" s="2" t="s">
        <v>22</v>
      </c>
      <c r="L21" s="2"/>
      <c r="M21" s="2"/>
      <c r="N21" s="2" t="s">
        <v>50</v>
      </c>
      <c r="O21" s="2" t="s">
        <v>48</v>
      </c>
      <c r="P21" s="2"/>
      <c r="Q21" s="2" t="s">
        <v>22</v>
      </c>
      <c r="R21" s="2"/>
      <c r="S21" s="2" t="s">
        <v>111</v>
      </c>
      <c r="T21" s="2" t="s">
        <v>24</v>
      </c>
      <c r="U21">
        <v>0.01</v>
      </c>
      <c r="V21">
        <f t="shared" si="0"/>
        <v>1.0617033171934648E-2</v>
      </c>
      <c r="W21" t="s">
        <v>768</v>
      </c>
      <c r="X21" s="6" t="s">
        <v>770</v>
      </c>
      <c r="AB21">
        <v>44.5</v>
      </c>
    </row>
    <row r="22" spans="1:28" ht="12" customHeight="1" x14ac:dyDescent="0.3">
      <c r="A22" s="2" t="s">
        <v>117</v>
      </c>
      <c r="B22" s="2" t="s">
        <v>27</v>
      </c>
      <c r="C22" s="2" t="s">
        <v>28</v>
      </c>
      <c r="D22" s="2" t="s">
        <v>20</v>
      </c>
      <c r="E22" s="2" t="s">
        <v>33</v>
      </c>
      <c r="F22" s="2" t="s">
        <v>33</v>
      </c>
      <c r="G22" s="2" t="s">
        <v>21</v>
      </c>
      <c r="H22" s="2" t="s">
        <v>118</v>
      </c>
      <c r="I22" s="2" t="s">
        <v>110</v>
      </c>
      <c r="J22" s="2"/>
      <c r="K22" s="2" t="s">
        <v>22</v>
      </c>
      <c r="L22" s="2"/>
      <c r="M22" s="2"/>
      <c r="N22" s="2" t="s">
        <v>50</v>
      </c>
      <c r="O22" s="2" t="s">
        <v>48</v>
      </c>
      <c r="P22" s="2"/>
      <c r="Q22" s="2" t="s">
        <v>22</v>
      </c>
      <c r="R22" s="2"/>
      <c r="S22" s="2" t="s">
        <v>119</v>
      </c>
      <c r="T22" s="2" t="s">
        <v>24</v>
      </c>
      <c r="U22">
        <v>0.01</v>
      </c>
      <c r="V22">
        <f t="shared" si="0"/>
        <v>1.0617033171934648E-2</v>
      </c>
      <c r="W22" t="s">
        <v>768</v>
      </c>
      <c r="X22" s="6" t="s">
        <v>770</v>
      </c>
      <c r="AB22">
        <v>34.299999999999997</v>
      </c>
    </row>
    <row r="23" spans="1:28" ht="12" customHeight="1" x14ac:dyDescent="0.3">
      <c r="A23" s="2" t="s">
        <v>120</v>
      </c>
      <c r="B23" s="2" t="s">
        <v>27</v>
      </c>
      <c r="C23" s="2" t="s">
        <v>28</v>
      </c>
      <c r="D23" s="2" t="s">
        <v>20</v>
      </c>
      <c r="E23" s="2" t="s">
        <v>33</v>
      </c>
      <c r="F23" s="2" t="s">
        <v>33</v>
      </c>
      <c r="G23" s="2" t="s">
        <v>21</v>
      </c>
      <c r="H23" s="2" t="s">
        <v>118</v>
      </c>
      <c r="I23" s="2" t="s">
        <v>114</v>
      </c>
      <c r="J23" s="2"/>
      <c r="K23" s="2" t="s">
        <v>22</v>
      </c>
      <c r="L23" s="2"/>
      <c r="M23" s="2"/>
      <c r="N23" s="2" t="s">
        <v>50</v>
      </c>
      <c r="O23" s="2" t="s">
        <v>48</v>
      </c>
      <c r="P23" s="2"/>
      <c r="Q23" s="2" t="s">
        <v>22</v>
      </c>
      <c r="R23" s="2"/>
      <c r="S23" s="2" t="s">
        <v>119</v>
      </c>
      <c r="T23" s="2" t="s">
        <v>24</v>
      </c>
      <c r="U23">
        <v>0.01</v>
      </c>
      <c r="V23">
        <f t="shared" si="0"/>
        <v>1.0617033171934648E-2</v>
      </c>
      <c r="W23" t="s">
        <v>768</v>
      </c>
      <c r="X23" s="6" t="s">
        <v>770</v>
      </c>
      <c r="AB23">
        <v>68.400000000000006</v>
      </c>
    </row>
    <row r="24" spans="1:28" ht="12" customHeight="1" x14ac:dyDescent="0.3">
      <c r="A24" s="2" t="s">
        <v>121</v>
      </c>
      <c r="B24" s="2" t="s">
        <v>27</v>
      </c>
      <c r="C24" s="2" t="s">
        <v>28</v>
      </c>
      <c r="D24" s="2" t="s">
        <v>20</v>
      </c>
      <c r="E24" s="2" t="s">
        <v>33</v>
      </c>
      <c r="F24" s="2" t="s">
        <v>33</v>
      </c>
      <c r="G24" s="2" t="s">
        <v>21</v>
      </c>
      <c r="H24" s="2" t="s">
        <v>118</v>
      </c>
      <c r="I24" s="2" t="s">
        <v>83</v>
      </c>
      <c r="J24" s="2"/>
      <c r="K24" s="2" t="s">
        <v>22</v>
      </c>
      <c r="L24" s="2"/>
      <c r="M24" s="2"/>
      <c r="N24" s="2" t="s">
        <v>50</v>
      </c>
      <c r="O24" s="2" t="s">
        <v>48</v>
      </c>
      <c r="P24" s="2"/>
      <c r="Q24" s="2" t="s">
        <v>22</v>
      </c>
      <c r="R24" s="2"/>
      <c r="S24" s="2" t="s">
        <v>119</v>
      </c>
      <c r="T24" s="2" t="s">
        <v>24</v>
      </c>
      <c r="U24">
        <v>0.01</v>
      </c>
      <c r="V24">
        <f t="shared" si="0"/>
        <v>1.0617033171934648E-2</v>
      </c>
      <c r="W24" t="s">
        <v>768</v>
      </c>
      <c r="X24" s="6" t="s">
        <v>770</v>
      </c>
      <c r="AB24">
        <v>23.7</v>
      </c>
    </row>
    <row r="25" spans="1:28" ht="12" customHeight="1" x14ac:dyDescent="0.3">
      <c r="A25" s="2" t="s">
        <v>122</v>
      </c>
      <c r="B25" s="2" t="s">
        <v>27</v>
      </c>
      <c r="C25" s="2" t="s">
        <v>28</v>
      </c>
      <c r="D25" s="2" t="s">
        <v>20</v>
      </c>
      <c r="E25" s="2" t="s">
        <v>33</v>
      </c>
      <c r="F25" s="2" t="s">
        <v>33</v>
      </c>
      <c r="G25" s="2" t="s">
        <v>21</v>
      </c>
      <c r="H25" s="2" t="s">
        <v>123</v>
      </c>
      <c r="I25" s="2" t="s">
        <v>110</v>
      </c>
      <c r="J25" s="2"/>
      <c r="K25" s="2" t="s">
        <v>22</v>
      </c>
      <c r="L25" s="2"/>
      <c r="M25" s="2"/>
      <c r="N25" s="2" t="s">
        <v>124</v>
      </c>
      <c r="O25" s="2" t="s">
        <v>48</v>
      </c>
      <c r="P25" s="2"/>
      <c r="Q25" s="2" t="s">
        <v>22</v>
      </c>
      <c r="R25" s="2"/>
      <c r="S25" s="2" t="s">
        <v>125</v>
      </c>
      <c r="T25" s="2" t="s">
        <v>24</v>
      </c>
      <c r="U25">
        <v>0.04</v>
      </c>
      <c r="V25">
        <f t="shared" si="0"/>
        <v>4.2468132687738594E-2</v>
      </c>
      <c r="W25" t="s">
        <v>768</v>
      </c>
      <c r="X25" s="6" t="s">
        <v>770</v>
      </c>
      <c r="AB25">
        <v>4.8</v>
      </c>
    </row>
    <row r="26" spans="1:28" ht="12" customHeight="1" x14ac:dyDescent="0.3">
      <c r="A26" s="2" t="s">
        <v>126</v>
      </c>
      <c r="B26" s="2" t="s">
        <v>27</v>
      </c>
      <c r="C26" s="2" t="s">
        <v>28</v>
      </c>
      <c r="D26" s="2" t="s">
        <v>20</v>
      </c>
      <c r="E26" s="2" t="s">
        <v>33</v>
      </c>
      <c r="F26" s="2" t="s">
        <v>33</v>
      </c>
      <c r="G26" s="2" t="s">
        <v>21</v>
      </c>
      <c r="H26" s="2" t="s">
        <v>123</v>
      </c>
      <c r="I26" s="2" t="s">
        <v>114</v>
      </c>
      <c r="J26" s="2"/>
      <c r="K26" s="2" t="s">
        <v>22</v>
      </c>
      <c r="L26" s="2"/>
      <c r="M26" s="2"/>
      <c r="N26" s="2" t="s">
        <v>127</v>
      </c>
      <c r="O26" s="2" t="s">
        <v>48</v>
      </c>
      <c r="P26" s="2"/>
      <c r="Q26" s="2" t="s">
        <v>22</v>
      </c>
      <c r="R26" s="2"/>
      <c r="S26" s="2" t="s">
        <v>125</v>
      </c>
      <c r="T26" s="2" t="s">
        <v>24</v>
      </c>
      <c r="U26">
        <v>0.05</v>
      </c>
      <c r="V26">
        <f t="shared" si="0"/>
        <v>5.3085165859673253E-2</v>
      </c>
      <c r="W26" t="s">
        <v>768</v>
      </c>
      <c r="X26" s="6" t="s">
        <v>770</v>
      </c>
      <c r="AB26">
        <v>15.1</v>
      </c>
    </row>
    <row r="27" spans="1:28" ht="12" customHeight="1" x14ac:dyDescent="0.3">
      <c r="A27" s="2" t="s">
        <v>128</v>
      </c>
      <c r="B27" s="2" t="s">
        <v>27</v>
      </c>
      <c r="C27" s="2" t="s">
        <v>28</v>
      </c>
      <c r="D27" s="2" t="s">
        <v>20</v>
      </c>
      <c r="E27" s="2" t="s">
        <v>33</v>
      </c>
      <c r="F27" s="2" t="s">
        <v>33</v>
      </c>
      <c r="G27" s="2" t="s">
        <v>21</v>
      </c>
      <c r="H27" s="2" t="s">
        <v>123</v>
      </c>
      <c r="I27" s="2" t="s">
        <v>83</v>
      </c>
      <c r="J27" s="2"/>
      <c r="K27" s="2" t="s">
        <v>22</v>
      </c>
      <c r="L27" s="2"/>
      <c r="M27" s="2"/>
      <c r="N27" s="2" t="s">
        <v>112</v>
      </c>
      <c r="O27" s="2" t="s">
        <v>48</v>
      </c>
      <c r="P27" s="2"/>
      <c r="Q27" s="2" t="s">
        <v>22</v>
      </c>
      <c r="R27" s="2"/>
      <c r="S27" s="2" t="s">
        <v>125</v>
      </c>
      <c r="T27" s="2" t="s">
        <v>24</v>
      </c>
      <c r="U27">
        <v>0.06</v>
      </c>
      <c r="V27">
        <f t="shared" si="0"/>
        <v>6.3702199031607898E-2</v>
      </c>
      <c r="W27" t="s">
        <v>768</v>
      </c>
      <c r="X27" s="6" t="s">
        <v>770</v>
      </c>
      <c r="AB27">
        <v>20.5</v>
      </c>
    </row>
    <row r="28" spans="1:28" ht="12" customHeight="1" x14ac:dyDescent="0.3">
      <c r="A28" s="2" t="s">
        <v>130</v>
      </c>
      <c r="B28" s="2" t="s">
        <v>27</v>
      </c>
      <c r="C28" s="2" t="s">
        <v>28</v>
      </c>
      <c r="D28" s="2" t="s">
        <v>20</v>
      </c>
      <c r="E28" s="2" t="s">
        <v>65</v>
      </c>
      <c r="F28" s="2" t="s">
        <v>65</v>
      </c>
      <c r="G28" s="2" t="s">
        <v>21</v>
      </c>
      <c r="H28" s="2" t="s">
        <v>131</v>
      </c>
      <c r="I28" s="2" t="s">
        <v>132</v>
      </c>
      <c r="J28" s="2"/>
      <c r="K28" s="2" t="s">
        <v>22</v>
      </c>
      <c r="L28" s="2"/>
      <c r="M28" s="2"/>
      <c r="N28" s="2" t="s">
        <v>133</v>
      </c>
      <c r="O28" s="2" t="s">
        <v>48</v>
      </c>
      <c r="P28" s="2"/>
      <c r="Q28" s="2" t="s">
        <v>22</v>
      </c>
      <c r="R28" s="2"/>
      <c r="S28" s="2" t="s">
        <v>134</v>
      </c>
      <c r="T28" s="2" t="s">
        <v>24</v>
      </c>
      <c r="U28">
        <v>0.13</v>
      </c>
      <c r="V28">
        <f t="shared" si="0"/>
        <v>0.13802143123515045</v>
      </c>
      <c r="W28" t="s">
        <v>768</v>
      </c>
      <c r="X28" s="6" t="s">
        <v>770</v>
      </c>
      <c r="AB28">
        <v>34.1</v>
      </c>
    </row>
    <row r="29" spans="1:28" ht="12" customHeight="1" x14ac:dyDescent="0.3">
      <c r="A29" s="2" t="s">
        <v>135</v>
      </c>
      <c r="B29" s="2" t="s">
        <v>27</v>
      </c>
      <c r="C29" s="2" t="s">
        <v>28</v>
      </c>
      <c r="D29" s="2" t="s">
        <v>20</v>
      </c>
      <c r="E29" s="2" t="s">
        <v>65</v>
      </c>
      <c r="F29" s="2" t="s">
        <v>65</v>
      </c>
      <c r="G29" s="2" t="s">
        <v>21</v>
      </c>
      <c r="H29" s="2" t="s">
        <v>131</v>
      </c>
      <c r="I29" s="2" t="s">
        <v>83</v>
      </c>
      <c r="J29" s="2"/>
      <c r="K29" s="2" t="s">
        <v>22</v>
      </c>
      <c r="L29" s="2"/>
      <c r="M29" s="2"/>
      <c r="N29" s="2" t="s">
        <v>136</v>
      </c>
      <c r="O29" s="2" t="s">
        <v>48</v>
      </c>
      <c r="P29" s="2"/>
      <c r="Q29" s="2" t="s">
        <v>22</v>
      </c>
      <c r="R29" s="2"/>
      <c r="S29" s="2" t="s">
        <v>134</v>
      </c>
      <c r="T29" s="2" t="s">
        <v>24</v>
      </c>
      <c r="U29">
        <v>0.26</v>
      </c>
      <c r="V29">
        <f t="shared" si="0"/>
        <v>0.27604286247030091</v>
      </c>
      <c r="W29" t="s">
        <v>768</v>
      </c>
      <c r="X29" s="6" t="s">
        <v>770</v>
      </c>
    </row>
    <row r="30" spans="1:28" ht="12" customHeight="1" x14ac:dyDescent="0.3">
      <c r="A30" s="2" t="s">
        <v>137</v>
      </c>
      <c r="B30" s="2" t="s">
        <v>27</v>
      </c>
      <c r="C30" s="2" t="s">
        <v>28</v>
      </c>
      <c r="D30" s="2" t="s">
        <v>20</v>
      </c>
      <c r="E30" s="2" t="s">
        <v>65</v>
      </c>
      <c r="F30" s="2" t="s">
        <v>65</v>
      </c>
      <c r="G30" s="2" t="s">
        <v>21</v>
      </c>
      <c r="H30" s="2" t="s">
        <v>138</v>
      </c>
      <c r="I30" s="2" t="s">
        <v>83</v>
      </c>
      <c r="J30" s="2"/>
      <c r="K30" s="2" t="s">
        <v>22</v>
      </c>
      <c r="L30" s="2"/>
      <c r="M30" s="2"/>
      <c r="N30" s="2" t="s">
        <v>139</v>
      </c>
      <c r="O30" s="2" t="s">
        <v>48</v>
      </c>
      <c r="P30" s="2"/>
      <c r="Q30" s="2" t="s">
        <v>22</v>
      </c>
      <c r="R30" s="2"/>
      <c r="S30" s="2" t="s">
        <v>140</v>
      </c>
      <c r="T30" s="2" t="s">
        <v>24</v>
      </c>
      <c r="U30">
        <v>7.0000000000000007E-2</v>
      </c>
      <c r="V30">
        <f t="shared" si="0"/>
        <v>7.4319232203542557E-2</v>
      </c>
      <c r="W30" t="s">
        <v>768</v>
      </c>
      <c r="X30" s="6" t="s">
        <v>770</v>
      </c>
      <c r="Z30" t="s">
        <v>785</v>
      </c>
      <c r="AA30" t="s">
        <v>786</v>
      </c>
      <c r="AB30" t="s">
        <v>788</v>
      </c>
    </row>
    <row r="31" spans="1:28" ht="12" customHeight="1" x14ac:dyDescent="0.3">
      <c r="A31" s="2" t="s">
        <v>141</v>
      </c>
      <c r="B31" s="2" t="s">
        <v>27</v>
      </c>
      <c r="C31" s="2" t="s">
        <v>28</v>
      </c>
      <c r="D31" s="2" t="s">
        <v>20</v>
      </c>
      <c r="E31" s="2" t="s">
        <v>65</v>
      </c>
      <c r="F31" s="2" t="s">
        <v>65</v>
      </c>
      <c r="G31" s="2" t="s">
        <v>21</v>
      </c>
      <c r="H31" s="2" t="s">
        <v>138</v>
      </c>
      <c r="I31" s="2" t="s">
        <v>142</v>
      </c>
      <c r="J31" s="2"/>
      <c r="K31" s="2" t="s">
        <v>22</v>
      </c>
      <c r="L31" s="2"/>
      <c r="M31" s="2"/>
      <c r="N31" s="2" t="s">
        <v>115</v>
      </c>
      <c r="O31" s="2" t="s">
        <v>48</v>
      </c>
      <c r="P31" s="2"/>
      <c r="Q31" s="2" t="s">
        <v>22</v>
      </c>
      <c r="R31" s="2"/>
      <c r="S31" s="2" t="s">
        <v>140</v>
      </c>
      <c r="T31" s="2" t="s">
        <v>24</v>
      </c>
      <c r="U31">
        <v>0.08</v>
      </c>
      <c r="V31">
        <f t="shared" si="0"/>
        <v>8.4936265375477188E-2</v>
      </c>
      <c r="W31" t="s">
        <v>768</v>
      </c>
      <c r="X31" s="6" t="s">
        <v>770</v>
      </c>
      <c r="Y31" t="s">
        <v>773</v>
      </c>
      <c r="Z31">
        <v>10800</v>
      </c>
      <c r="AA31">
        <v>25499884</v>
      </c>
      <c r="AB31">
        <v>275398747200</v>
      </c>
    </row>
    <row r="32" spans="1:28" ht="12" customHeight="1" x14ac:dyDescent="0.3">
      <c r="A32" s="2" t="s">
        <v>143</v>
      </c>
      <c r="B32" s="2" t="s">
        <v>27</v>
      </c>
      <c r="C32" s="2" t="s">
        <v>28</v>
      </c>
      <c r="D32" s="2" t="s">
        <v>20</v>
      </c>
      <c r="E32" s="2" t="s">
        <v>65</v>
      </c>
      <c r="F32" s="2" t="s">
        <v>65</v>
      </c>
      <c r="G32" s="2" t="s">
        <v>21</v>
      </c>
      <c r="H32" s="2" t="s">
        <v>138</v>
      </c>
      <c r="I32" s="2" t="s">
        <v>144</v>
      </c>
      <c r="J32" s="2"/>
      <c r="K32" s="2" t="s">
        <v>22</v>
      </c>
      <c r="L32" s="2"/>
      <c r="M32" s="2"/>
      <c r="N32" s="2" t="s">
        <v>139</v>
      </c>
      <c r="O32" s="2" t="s">
        <v>48</v>
      </c>
      <c r="P32" s="2"/>
      <c r="Q32" s="2" t="s">
        <v>22</v>
      </c>
      <c r="R32" s="2"/>
      <c r="S32" s="2" t="s">
        <v>140</v>
      </c>
      <c r="T32" s="2" t="s">
        <v>24</v>
      </c>
      <c r="U32">
        <v>7.0000000000000007E-2</v>
      </c>
      <c r="V32">
        <f t="shared" si="0"/>
        <v>7.4319232203542557E-2</v>
      </c>
      <c r="W32" t="s">
        <v>768</v>
      </c>
      <c r="X32" s="6" t="s">
        <v>770</v>
      </c>
      <c r="Y32" t="s">
        <v>774</v>
      </c>
      <c r="Z32">
        <v>8500</v>
      </c>
      <c r="AA32">
        <v>37742154</v>
      </c>
      <c r="AB32">
        <v>320808309000</v>
      </c>
    </row>
    <row r="33" spans="1:28" ht="12" customHeight="1" x14ac:dyDescent="0.3">
      <c r="A33" s="2" t="s">
        <v>145</v>
      </c>
      <c r="B33" s="2" t="s">
        <v>27</v>
      </c>
      <c r="C33" s="2" t="s">
        <v>28</v>
      </c>
      <c r="D33" s="2" t="s">
        <v>20</v>
      </c>
      <c r="E33" s="2" t="s">
        <v>65</v>
      </c>
      <c r="F33" s="2" t="s">
        <v>65</v>
      </c>
      <c r="G33" s="2" t="s">
        <v>21</v>
      </c>
      <c r="H33" s="2" t="s">
        <v>138</v>
      </c>
      <c r="I33" s="2" t="s">
        <v>146</v>
      </c>
      <c r="J33" s="2"/>
      <c r="K33" s="2" t="s">
        <v>22</v>
      </c>
      <c r="L33" s="2"/>
      <c r="M33" s="2"/>
      <c r="N33" s="2" t="s">
        <v>139</v>
      </c>
      <c r="O33" s="2" t="s">
        <v>48</v>
      </c>
      <c r="P33" s="2"/>
      <c r="Q33" s="2" t="s">
        <v>22</v>
      </c>
      <c r="R33" s="2"/>
      <c r="S33" s="2" t="s">
        <v>140</v>
      </c>
      <c r="T33" s="2" t="s">
        <v>24</v>
      </c>
      <c r="U33">
        <v>7.0000000000000007E-2</v>
      </c>
      <c r="V33">
        <f t="shared" si="0"/>
        <v>7.4319232203542557E-2</v>
      </c>
      <c r="W33" t="s">
        <v>768</v>
      </c>
      <c r="X33" s="6" t="s">
        <v>770</v>
      </c>
      <c r="Y33" t="s">
        <v>775</v>
      </c>
      <c r="Z33">
        <v>6300</v>
      </c>
      <c r="AA33">
        <v>5792202</v>
      </c>
      <c r="AB33">
        <v>36490872600</v>
      </c>
    </row>
    <row r="34" spans="1:28" ht="12" customHeight="1" x14ac:dyDescent="0.3">
      <c r="A34" s="2" t="s">
        <v>147</v>
      </c>
      <c r="B34" s="2" t="s">
        <v>27</v>
      </c>
      <c r="C34" s="2" t="s">
        <v>28</v>
      </c>
      <c r="D34" s="2" t="s">
        <v>20</v>
      </c>
      <c r="E34" s="2" t="s">
        <v>65</v>
      </c>
      <c r="F34" s="2" t="s">
        <v>65</v>
      </c>
      <c r="G34" s="2" t="s">
        <v>21</v>
      </c>
      <c r="H34" s="2" t="s">
        <v>138</v>
      </c>
      <c r="I34" s="2" t="s">
        <v>148</v>
      </c>
      <c r="J34" s="2"/>
      <c r="K34" s="2" t="s">
        <v>22</v>
      </c>
      <c r="L34" s="2"/>
      <c r="M34" s="2"/>
      <c r="N34" s="2" t="s">
        <v>47</v>
      </c>
      <c r="O34" s="2" t="s">
        <v>48</v>
      </c>
      <c r="P34" s="2"/>
      <c r="Q34" s="2" t="s">
        <v>22</v>
      </c>
      <c r="R34" s="2"/>
      <c r="S34" s="2" t="s">
        <v>140</v>
      </c>
      <c r="T34" s="2" t="s">
        <v>24</v>
      </c>
      <c r="U34">
        <v>0.02</v>
      </c>
      <c r="V34">
        <f t="shared" ref="V34:V65" si="1">(U34*$Y$2)/(365*24)</f>
        <v>2.1234066343869297E-2</v>
      </c>
      <c r="W34" t="s">
        <v>768</v>
      </c>
      <c r="X34" s="6" t="s">
        <v>770</v>
      </c>
      <c r="Y34" t="s">
        <v>776</v>
      </c>
      <c r="Z34">
        <v>6250</v>
      </c>
      <c r="AA34">
        <v>65273511</v>
      </c>
      <c r="AB34">
        <v>407959443750</v>
      </c>
    </row>
    <row r="35" spans="1:28" ht="12" customHeight="1" x14ac:dyDescent="0.3">
      <c r="A35" s="2" t="s">
        <v>149</v>
      </c>
      <c r="B35" s="2" t="s">
        <v>27</v>
      </c>
      <c r="C35" s="2" t="s">
        <v>28</v>
      </c>
      <c r="D35" s="2" t="s">
        <v>20</v>
      </c>
      <c r="E35" s="2" t="s">
        <v>65</v>
      </c>
      <c r="F35" s="2" t="s">
        <v>65</v>
      </c>
      <c r="G35" s="2" t="s">
        <v>21</v>
      </c>
      <c r="H35" s="2" t="s">
        <v>138</v>
      </c>
      <c r="I35" s="2" t="s">
        <v>150</v>
      </c>
      <c r="J35" s="2"/>
      <c r="K35" s="2" t="s">
        <v>22</v>
      </c>
      <c r="L35" s="2"/>
      <c r="M35" s="2"/>
      <c r="N35" s="2" t="s">
        <v>115</v>
      </c>
      <c r="O35" s="2" t="s">
        <v>48</v>
      </c>
      <c r="P35" s="2"/>
      <c r="Q35" s="2" t="s">
        <v>22</v>
      </c>
      <c r="R35" s="2"/>
      <c r="S35" s="2" t="s">
        <v>140</v>
      </c>
      <c r="T35" s="2" t="s">
        <v>24</v>
      </c>
      <c r="U35">
        <v>0.08</v>
      </c>
      <c r="V35">
        <f t="shared" si="1"/>
        <v>8.4936265375477188E-2</v>
      </c>
      <c r="W35" t="s">
        <v>768</v>
      </c>
      <c r="X35" s="6" t="s">
        <v>770</v>
      </c>
      <c r="Y35" t="s">
        <v>777</v>
      </c>
      <c r="Z35">
        <v>7000</v>
      </c>
      <c r="AA35">
        <v>83783942</v>
      </c>
      <c r="AB35">
        <v>586487594000</v>
      </c>
    </row>
    <row r="36" spans="1:28" ht="12" customHeight="1" x14ac:dyDescent="0.3">
      <c r="A36" s="2" t="s">
        <v>151</v>
      </c>
      <c r="B36" s="2" t="s">
        <v>27</v>
      </c>
      <c r="C36" s="2" t="s">
        <v>28</v>
      </c>
      <c r="D36" s="2" t="s">
        <v>20</v>
      </c>
      <c r="E36" s="2" t="s">
        <v>33</v>
      </c>
      <c r="F36" s="2" t="s">
        <v>33</v>
      </c>
      <c r="G36" s="2" t="s">
        <v>21</v>
      </c>
      <c r="H36" s="2" t="s">
        <v>152</v>
      </c>
      <c r="I36" s="2" t="s">
        <v>114</v>
      </c>
      <c r="J36" s="2"/>
      <c r="K36" s="2" t="s">
        <v>22</v>
      </c>
      <c r="L36" s="2"/>
      <c r="M36" s="2"/>
      <c r="N36" s="2" t="s">
        <v>103</v>
      </c>
      <c r="O36" s="2" t="s">
        <v>48</v>
      </c>
      <c r="P36" s="2"/>
      <c r="Q36" s="2" t="s">
        <v>22</v>
      </c>
      <c r="R36" s="2"/>
      <c r="S36" s="2" t="s">
        <v>153</v>
      </c>
      <c r="T36" s="2" t="s">
        <v>24</v>
      </c>
      <c r="U36">
        <v>5.0000000000000001E-3</v>
      </c>
      <c r="V36">
        <f t="shared" si="1"/>
        <v>5.3085165859673242E-3</v>
      </c>
      <c r="W36" t="s">
        <v>768</v>
      </c>
      <c r="X36" s="6" t="s">
        <v>770</v>
      </c>
      <c r="Y36" t="s">
        <v>778</v>
      </c>
      <c r="Z36">
        <v>6250</v>
      </c>
      <c r="AA36">
        <v>60461826</v>
      </c>
      <c r="AB36">
        <v>377886412500</v>
      </c>
    </row>
    <row r="37" spans="1:28" ht="12" customHeight="1" x14ac:dyDescent="0.3">
      <c r="A37" s="2" t="s">
        <v>154</v>
      </c>
      <c r="B37" s="2" t="s">
        <v>27</v>
      </c>
      <c r="C37" s="2" t="s">
        <v>28</v>
      </c>
      <c r="D37" s="2" t="s">
        <v>20</v>
      </c>
      <c r="E37" s="2" t="s">
        <v>33</v>
      </c>
      <c r="F37" s="2" t="s">
        <v>33</v>
      </c>
      <c r="G37" s="2" t="s">
        <v>21</v>
      </c>
      <c r="H37" s="2" t="s">
        <v>155</v>
      </c>
      <c r="I37" s="2" t="s">
        <v>114</v>
      </c>
      <c r="J37" s="2"/>
      <c r="K37" s="2" t="s">
        <v>22</v>
      </c>
      <c r="L37" s="2"/>
      <c r="M37" s="2"/>
      <c r="N37" s="2" t="s">
        <v>103</v>
      </c>
      <c r="O37" s="2" t="s">
        <v>48</v>
      </c>
      <c r="P37" s="2"/>
      <c r="Q37" s="2" t="s">
        <v>22</v>
      </c>
      <c r="R37" s="2"/>
      <c r="S37" s="2" t="s">
        <v>156</v>
      </c>
      <c r="T37" s="2" t="s">
        <v>24</v>
      </c>
      <c r="U37">
        <v>5.0000000000000001E-3</v>
      </c>
      <c r="V37">
        <f t="shared" si="1"/>
        <v>5.3085165859673242E-3</v>
      </c>
      <c r="W37" t="s">
        <v>768</v>
      </c>
      <c r="X37" s="6" t="s">
        <v>770</v>
      </c>
      <c r="Y37" t="s">
        <v>779</v>
      </c>
      <c r="Z37">
        <v>4000</v>
      </c>
      <c r="AA37">
        <v>126476461</v>
      </c>
      <c r="AB37">
        <v>505905844000</v>
      </c>
    </row>
    <row r="38" spans="1:28" ht="12" customHeight="1" x14ac:dyDescent="0.3">
      <c r="A38" s="2" t="s">
        <v>157</v>
      </c>
      <c r="B38" s="2" t="s">
        <v>27</v>
      </c>
      <c r="C38" s="2" t="s">
        <v>28</v>
      </c>
      <c r="D38" s="2" t="s">
        <v>20</v>
      </c>
      <c r="E38" s="2" t="s">
        <v>33</v>
      </c>
      <c r="F38" s="2" t="s">
        <v>33</v>
      </c>
      <c r="G38" s="2" t="s">
        <v>21</v>
      </c>
      <c r="H38" s="2" t="s">
        <v>158</v>
      </c>
      <c r="I38" s="2" t="s">
        <v>114</v>
      </c>
      <c r="J38" s="2"/>
      <c r="K38" s="2" t="s">
        <v>22</v>
      </c>
      <c r="L38" s="2"/>
      <c r="M38" s="2"/>
      <c r="N38" s="2" t="s">
        <v>112</v>
      </c>
      <c r="O38" s="2" t="s">
        <v>48</v>
      </c>
      <c r="P38" s="2"/>
      <c r="Q38" s="2" t="s">
        <v>22</v>
      </c>
      <c r="R38" s="2"/>
      <c r="S38" s="2" t="s">
        <v>159</v>
      </c>
      <c r="T38" s="2" t="s">
        <v>24</v>
      </c>
      <c r="U38">
        <v>0.06</v>
      </c>
      <c r="V38">
        <f t="shared" si="1"/>
        <v>6.3702199031607898E-2</v>
      </c>
      <c r="W38" t="s">
        <v>768</v>
      </c>
      <c r="X38" s="6" t="s">
        <v>770</v>
      </c>
      <c r="Y38" t="s">
        <v>780</v>
      </c>
      <c r="Z38">
        <v>6150</v>
      </c>
      <c r="AA38">
        <v>17134872</v>
      </c>
      <c r="AB38">
        <v>105379462800</v>
      </c>
    </row>
    <row r="39" spans="1:28" ht="12" customHeight="1" x14ac:dyDescent="0.3">
      <c r="A39" s="2" t="s">
        <v>160</v>
      </c>
      <c r="B39" s="2" t="s">
        <v>27</v>
      </c>
      <c r="C39" s="2" t="s">
        <v>28</v>
      </c>
      <c r="D39" s="2" t="s">
        <v>20</v>
      </c>
      <c r="E39" s="2" t="s">
        <v>65</v>
      </c>
      <c r="F39" s="2" t="s">
        <v>65</v>
      </c>
      <c r="G39" s="2" t="s">
        <v>21</v>
      </c>
      <c r="H39" s="2" t="s">
        <v>161</v>
      </c>
      <c r="I39" s="2" t="s">
        <v>114</v>
      </c>
      <c r="J39" s="2"/>
      <c r="K39" s="2" t="s">
        <v>22</v>
      </c>
      <c r="L39" s="2"/>
      <c r="M39" s="2"/>
      <c r="N39" s="2" t="s">
        <v>115</v>
      </c>
      <c r="O39" s="2" t="s">
        <v>48</v>
      </c>
      <c r="P39" s="2"/>
      <c r="Q39" s="2" t="s">
        <v>22</v>
      </c>
      <c r="R39" s="2"/>
      <c r="S39" s="2" t="s">
        <v>162</v>
      </c>
      <c r="T39" s="2" t="s">
        <v>24</v>
      </c>
      <c r="U39">
        <v>0.08</v>
      </c>
      <c r="V39">
        <f t="shared" si="1"/>
        <v>8.4936265375477188E-2</v>
      </c>
      <c r="W39" t="s">
        <v>768</v>
      </c>
      <c r="X39" s="6" t="s">
        <v>770</v>
      </c>
      <c r="Y39" t="s">
        <v>781</v>
      </c>
      <c r="Z39">
        <v>6500</v>
      </c>
      <c r="AA39">
        <v>5421241</v>
      </c>
      <c r="AB39">
        <v>35238066500</v>
      </c>
    </row>
    <row r="40" spans="1:28" ht="12" customHeight="1" x14ac:dyDescent="0.3">
      <c r="A40" s="2" t="s">
        <v>163</v>
      </c>
      <c r="B40" s="2" t="s">
        <v>27</v>
      </c>
      <c r="C40" s="2" t="s">
        <v>28</v>
      </c>
      <c r="D40" s="2" t="s">
        <v>20</v>
      </c>
      <c r="E40" s="2" t="s">
        <v>65</v>
      </c>
      <c r="F40" s="2" t="s">
        <v>65</v>
      </c>
      <c r="G40" s="2" t="s">
        <v>21</v>
      </c>
      <c r="H40" s="2" t="s">
        <v>164</v>
      </c>
      <c r="I40" s="2" t="s">
        <v>83</v>
      </c>
      <c r="J40" s="2"/>
      <c r="K40" s="2" t="s">
        <v>22</v>
      </c>
      <c r="L40" s="2"/>
      <c r="M40" s="2"/>
      <c r="N40" s="2" t="s">
        <v>54</v>
      </c>
      <c r="O40" s="2" t="s">
        <v>48</v>
      </c>
      <c r="P40" s="2"/>
      <c r="Q40" s="2" t="s">
        <v>22</v>
      </c>
      <c r="R40" s="2"/>
      <c r="S40" s="2" t="s">
        <v>165</v>
      </c>
      <c r="T40" s="2" t="s">
        <v>24</v>
      </c>
      <c r="U40">
        <v>0.1</v>
      </c>
      <c r="V40">
        <f t="shared" si="1"/>
        <v>0.10617033171934651</v>
      </c>
      <c r="W40" t="s">
        <v>768</v>
      </c>
      <c r="X40" s="6" t="s">
        <v>770</v>
      </c>
      <c r="Y40" t="s">
        <v>782</v>
      </c>
      <c r="Z40">
        <v>7000</v>
      </c>
      <c r="AA40">
        <v>10099265</v>
      </c>
      <c r="AB40">
        <v>70694855000</v>
      </c>
    </row>
    <row r="41" spans="1:28" ht="12" customHeight="1" x14ac:dyDescent="0.3">
      <c r="A41" s="2" t="s">
        <v>166</v>
      </c>
      <c r="B41" s="2" t="s">
        <v>27</v>
      </c>
      <c r="C41" s="2" t="s">
        <v>28</v>
      </c>
      <c r="D41" s="2" t="s">
        <v>20</v>
      </c>
      <c r="E41" s="2" t="s">
        <v>65</v>
      </c>
      <c r="F41" s="2" t="s">
        <v>65</v>
      </c>
      <c r="G41" s="2" t="s">
        <v>21</v>
      </c>
      <c r="H41" s="2" t="s">
        <v>167</v>
      </c>
      <c r="I41" s="2" t="s">
        <v>168</v>
      </c>
      <c r="J41" s="2"/>
      <c r="K41" s="2" t="s">
        <v>22</v>
      </c>
      <c r="L41" s="2"/>
      <c r="M41" s="2"/>
      <c r="N41" s="2" t="s">
        <v>54</v>
      </c>
      <c r="O41" s="2" t="s">
        <v>48</v>
      </c>
      <c r="P41" s="2"/>
      <c r="Q41" s="2" t="s">
        <v>22</v>
      </c>
      <c r="R41" s="2"/>
      <c r="S41" s="2" t="s">
        <v>169</v>
      </c>
      <c r="T41" s="2" t="s">
        <v>24</v>
      </c>
      <c r="U41">
        <v>0.1</v>
      </c>
      <c r="V41">
        <f t="shared" si="1"/>
        <v>0.10617033171934651</v>
      </c>
      <c r="W41" t="s">
        <v>768</v>
      </c>
      <c r="X41" s="6" t="s">
        <v>770</v>
      </c>
      <c r="Y41" t="s">
        <v>783</v>
      </c>
      <c r="Z41">
        <v>6250</v>
      </c>
      <c r="AA41">
        <v>67886011</v>
      </c>
      <c r="AB41">
        <v>424287568750</v>
      </c>
    </row>
    <row r="42" spans="1:28" ht="12" customHeight="1" x14ac:dyDescent="0.3">
      <c r="A42" s="2" t="s">
        <v>170</v>
      </c>
      <c r="B42" s="2" t="s">
        <v>27</v>
      </c>
      <c r="C42" s="2" t="s">
        <v>28</v>
      </c>
      <c r="D42" s="2" t="s">
        <v>20</v>
      </c>
      <c r="E42" s="2" t="s">
        <v>65</v>
      </c>
      <c r="F42" s="2" t="s">
        <v>65</v>
      </c>
      <c r="G42" s="2" t="s">
        <v>21</v>
      </c>
      <c r="H42" s="2" t="s">
        <v>171</v>
      </c>
      <c r="I42" s="2" t="s">
        <v>172</v>
      </c>
      <c r="J42" s="2"/>
      <c r="K42" s="2" t="s">
        <v>22</v>
      </c>
      <c r="L42" s="2"/>
      <c r="M42" s="2"/>
      <c r="N42" s="2" t="s">
        <v>173</v>
      </c>
      <c r="O42" s="2" t="s">
        <v>48</v>
      </c>
      <c r="P42" s="2"/>
      <c r="Q42" s="2" t="s">
        <v>22</v>
      </c>
      <c r="R42" s="2"/>
      <c r="S42" s="2" t="s">
        <v>174</v>
      </c>
      <c r="T42" s="2" t="s">
        <v>24</v>
      </c>
      <c r="U42">
        <v>0.15</v>
      </c>
      <c r="V42">
        <f t="shared" si="1"/>
        <v>0.15925549757901974</v>
      </c>
      <c r="W42" t="s">
        <v>768</v>
      </c>
      <c r="X42" s="6" t="s">
        <v>770</v>
      </c>
      <c r="Y42" t="s">
        <v>784</v>
      </c>
      <c r="Z42">
        <v>14000</v>
      </c>
      <c r="AA42">
        <v>331002651</v>
      </c>
      <c r="AB42">
        <v>4634037114000</v>
      </c>
    </row>
    <row r="43" spans="1:28" ht="12" customHeight="1" x14ac:dyDescent="0.3">
      <c r="A43" s="2" t="s">
        <v>175</v>
      </c>
      <c r="B43" s="2" t="s">
        <v>27</v>
      </c>
      <c r="C43" s="2" t="s">
        <v>28</v>
      </c>
      <c r="D43" s="2" t="s">
        <v>20</v>
      </c>
      <c r="E43" s="2" t="s">
        <v>65</v>
      </c>
      <c r="F43" s="2" t="s">
        <v>65</v>
      </c>
      <c r="G43" s="2" t="s">
        <v>21</v>
      </c>
      <c r="H43" s="2" t="s">
        <v>176</v>
      </c>
      <c r="I43" s="2" t="s">
        <v>177</v>
      </c>
      <c r="J43" s="2"/>
      <c r="K43" s="2" t="s">
        <v>22</v>
      </c>
      <c r="L43" s="2"/>
      <c r="M43" s="2"/>
      <c r="N43" s="2" t="s">
        <v>36</v>
      </c>
      <c r="O43" s="2" t="s">
        <v>48</v>
      </c>
      <c r="P43" s="2"/>
      <c r="Q43" s="2" t="s">
        <v>22</v>
      </c>
      <c r="R43" s="2"/>
      <c r="S43" s="2" t="s">
        <v>178</v>
      </c>
      <c r="T43" s="2" t="s">
        <v>24</v>
      </c>
      <c r="U43">
        <v>0.2</v>
      </c>
      <c r="V43">
        <f t="shared" si="1"/>
        <v>0.21234066343869301</v>
      </c>
      <c r="W43" t="s">
        <v>768</v>
      </c>
      <c r="X43" s="6" t="s">
        <v>770</v>
      </c>
    </row>
    <row r="44" spans="1:28" ht="12" customHeight="1" x14ac:dyDescent="0.3">
      <c r="A44" s="2" t="s">
        <v>179</v>
      </c>
      <c r="B44" s="2" t="s">
        <v>27</v>
      </c>
      <c r="C44" s="2" t="s">
        <v>28</v>
      </c>
      <c r="D44" s="2" t="s">
        <v>20</v>
      </c>
      <c r="E44" s="2" t="s">
        <v>26</v>
      </c>
      <c r="F44" s="2" t="s">
        <v>26</v>
      </c>
      <c r="G44" s="2" t="s">
        <v>21</v>
      </c>
      <c r="H44" s="2" t="s">
        <v>180</v>
      </c>
      <c r="I44" s="2" t="s">
        <v>181</v>
      </c>
      <c r="J44" s="2"/>
      <c r="K44" s="2" t="s">
        <v>22</v>
      </c>
      <c r="L44" s="2"/>
      <c r="M44" s="2" t="s">
        <v>58</v>
      </c>
      <c r="N44" s="2" t="s">
        <v>35</v>
      </c>
      <c r="O44" s="2" t="s">
        <v>48</v>
      </c>
      <c r="P44" s="2"/>
      <c r="Q44" s="2" t="s">
        <v>22</v>
      </c>
      <c r="R44" s="2"/>
      <c r="S44" s="2" t="s">
        <v>182</v>
      </c>
      <c r="T44" s="2" t="s">
        <v>24</v>
      </c>
      <c r="U44">
        <v>0.7</v>
      </c>
      <c r="V44">
        <f t="shared" si="1"/>
        <v>0.7431923220354254</v>
      </c>
      <c r="W44" t="s">
        <v>768</v>
      </c>
      <c r="X44" s="6" t="s">
        <v>770</v>
      </c>
    </row>
    <row r="45" spans="1:28" ht="12" customHeight="1" x14ac:dyDescent="0.3">
      <c r="A45" s="2" t="s">
        <v>184</v>
      </c>
      <c r="B45" s="2" t="s">
        <v>27</v>
      </c>
      <c r="C45" s="2" t="s">
        <v>28</v>
      </c>
      <c r="D45" s="2" t="s">
        <v>20</v>
      </c>
      <c r="E45" s="2" t="s">
        <v>26</v>
      </c>
      <c r="F45" s="2" t="s">
        <v>26</v>
      </c>
      <c r="G45" s="2" t="s">
        <v>21</v>
      </c>
      <c r="H45" s="2" t="s">
        <v>180</v>
      </c>
      <c r="I45" s="2" t="s">
        <v>185</v>
      </c>
      <c r="J45" s="2"/>
      <c r="K45" s="2" t="s">
        <v>22</v>
      </c>
      <c r="L45" s="2"/>
      <c r="M45" s="2"/>
      <c r="N45" s="2" t="s">
        <v>186</v>
      </c>
      <c r="O45" s="2" t="s">
        <v>48</v>
      </c>
      <c r="P45" s="2"/>
      <c r="Q45" s="2" t="s">
        <v>22</v>
      </c>
      <c r="R45" s="2"/>
      <c r="S45" s="2" t="s">
        <v>182</v>
      </c>
      <c r="T45" s="2" t="s">
        <v>24</v>
      </c>
      <c r="U45">
        <v>3.5</v>
      </c>
      <c r="V45">
        <f t="shared" si="1"/>
        <v>3.7159616101771276</v>
      </c>
      <c r="W45" t="s">
        <v>768</v>
      </c>
      <c r="X45" s="6" t="s">
        <v>770</v>
      </c>
      <c r="Y45" t="s">
        <v>787</v>
      </c>
      <c r="Z45">
        <f>SUM(AB31:AB42)/SUM(AA31:AA42)</f>
        <v>9300.5210586147532</v>
      </c>
    </row>
    <row r="46" spans="1:28" ht="12" customHeight="1" x14ac:dyDescent="0.3">
      <c r="A46" s="2" t="s">
        <v>187</v>
      </c>
      <c r="B46" s="2" t="s">
        <v>27</v>
      </c>
      <c r="C46" s="2" t="s">
        <v>28</v>
      </c>
      <c r="D46" s="2" t="s">
        <v>20</v>
      </c>
      <c r="E46" s="2" t="s">
        <v>26</v>
      </c>
      <c r="F46" s="2" t="s">
        <v>26</v>
      </c>
      <c r="G46" s="2" t="s">
        <v>21</v>
      </c>
      <c r="H46" s="2" t="s">
        <v>188</v>
      </c>
      <c r="I46" s="2" t="s">
        <v>189</v>
      </c>
      <c r="J46" s="2"/>
      <c r="K46" s="2" t="s">
        <v>22</v>
      </c>
      <c r="L46" s="2"/>
      <c r="M46" s="2"/>
      <c r="N46" s="2" t="s">
        <v>30</v>
      </c>
      <c r="O46" s="2" t="s">
        <v>48</v>
      </c>
      <c r="P46" s="2"/>
      <c r="Q46" s="2" t="s">
        <v>22</v>
      </c>
      <c r="R46" s="2"/>
      <c r="S46" s="2" t="s">
        <v>182</v>
      </c>
      <c r="T46" s="2" t="s">
        <v>24</v>
      </c>
      <c r="U46">
        <v>3</v>
      </c>
      <c r="V46">
        <f t="shared" si="1"/>
        <v>3.1851099515803951</v>
      </c>
      <c r="W46" t="s">
        <v>768</v>
      </c>
      <c r="X46" s="6" t="s">
        <v>770</v>
      </c>
    </row>
    <row r="47" spans="1:28" ht="12" customHeight="1" x14ac:dyDescent="0.3">
      <c r="A47" s="2" t="s">
        <v>190</v>
      </c>
      <c r="B47" s="2" t="s">
        <v>27</v>
      </c>
      <c r="C47" s="2" t="s">
        <v>28</v>
      </c>
      <c r="D47" s="2" t="s">
        <v>20</v>
      </c>
      <c r="E47" s="2" t="s">
        <v>26</v>
      </c>
      <c r="F47" s="2" t="s">
        <v>26</v>
      </c>
      <c r="G47" s="2" t="s">
        <v>21</v>
      </c>
      <c r="H47" s="2" t="s">
        <v>188</v>
      </c>
      <c r="I47" s="2" t="s">
        <v>191</v>
      </c>
      <c r="J47" s="2"/>
      <c r="K47" s="2" t="s">
        <v>22</v>
      </c>
      <c r="L47" s="2"/>
      <c r="M47" s="2"/>
      <c r="N47" s="2" t="s">
        <v>25</v>
      </c>
      <c r="O47" s="2" t="s">
        <v>48</v>
      </c>
      <c r="P47" s="2"/>
      <c r="Q47" s="2" t="s">
        <v>22</v>
      </c>
      <c r="R47" s="2"/>
      <c r="S47" s="2" t="s">
        <v>182</v>
      </c>
      <c r="T47" s="2" t="s">
        <v>24</v>
      </c>
      <c r="U47">
        <v>10</v>
      </c>
      <c r="V47">
        <f t="shared" si="1"/>
        <v>10.617033171934649</v>
      </c>
      <c r="W47" t="s">
        <v>768</v>
      </c>
      <c r="X47" s="6" t="s">
        <v>770</v>
      </c>
    </row>
    <row r="48" spans="1:28" ht="12" customHeight="1" x14ac:dyDescent="0.3">
      <c r="A48" s="2" t="s">
        <v>192</v>
      </c>
      <c r="B48" s="2" t="s">
        <v>27</v>
      </c>
      <c r="C48" s="2" t="s">
        <v>28</v>
      </c>
      <c r="D48" s="2" t="s">
        <v>20</v>
      </c>
      <c r="E48" s="2" t="s">
        <v>26</v>
      </c>
      <c r="F48" s="2" t="s">
        <v>26</v>
      </c>
      <c r="G48" s="2" t="s">
        <v>21</v>
      </c>
      <c r="H48" s="2" t="s">
        <v>193</v>
      </c>
      <c r="I48" s="2" t="s">
        <v>194</v>
      </c>
      <c r="J48" s="2"/>
      <c r="K48" s="2" t="s">
        <v>22</v>
      </c>
      <c r="L48" s="2"/>
      <c r="M48" s="2"/>
      <c r="N48" s="2" t="s">
        <v>37</v>
      </c>
      <c r="O48" s="2" t="s">
        <v>48</v>
      </c>
      <c r="P48" s="2"/>
      <c r="Q48" s="2" t="s">
        <v>22</v>
      </c>
      <c r="R48" s="2"/>
      <c r="S48" s="2" t="s">
        <v>182</v>
      </c>
      <c r="T48" s="2" t="s">
        <v>24</v>
      </c>
      <c r="U48">
        <v>4</v>
      </c>
      <c r="V48">
        <f t="shared" si="1"/>
        <v>4.2468132687738596</v>
      </c>
      <c r="W48" t="s">
        <v>768</v>
      </c>
      <c r="X48" s="6" t="s">
        <v>770</v>
      </c>
    </row>
    <row r="49" spans="1:24" ht="12" customHeight="1" x14ac:dyDescent="0.3">
      <c r="A49" s="2" t="s">
        <v>195</v>
      </c>
      <c r="B49" s="2" t="s">
        <v>27</v>
      </c>
      <c r="C49" s="2" t="s">
        <v>28</v>
      </c>
      <c r="D49" s="2" t="s">
        <v>20</v>
      </c>
      <c r="E49" s="2" t="s">
        <v>26</v>
      </c>
      <c r="F49" s="2" t="s">
        <v>26</v>
      </c>
      <c r="G49" s="2" t="s">
        <v>21</v>
      </c>
      <c r="H49" s="2" t="s">
        <v>193</v>
      </c>
      <c r="I49" s="2" t="s">
        <v>196</v>
      </c>
      <c r="J49" s="2"/>
      <c r="K49" s="2" t="s">
        <v>22</v>
      </c>
      <c r="L49" s="2"/>
      <c r="M49" s="2"/>
      <c r="N49" s="2" t="s">
        <v>25</v>
      </c>
      <c r="O49" s="2" t="s">
        <v>48</v>
      </c>
      <c r="P49" s="2"/>
      <c r="Q49" s="2" t="s">
        <v>22</v>
      </c>
      <c r="R49" s="2"/>
      <c r="S49" s="2" t="s">
        <v>182</v>
      </c>
      <c r="T49" s="2" t="s">
        <v>24</v>
      </c>
      <c r="U49">
        <v>10</v>
      </c>
      <c r="V49">
        <f t="shared" si="1"/>
        <v>10.617033171934649</v>
      </c>
      <c r="W49" t="s">
        <v>768</v>
      </c>
      <c r="X49" s="6" t="s">
        <v>770</v>
      </c>
    </row>
    <row r="50" spans="1:24" ht="12" customHeight="1" x14ac:dyDescent="0.3">
      <c r="A50" s="2" t="s">
        <v>197</v>
      </c>
      <c r="B50" s="2" t="s">
        <v>27</v>
      </c>
      <c r="C50" s="2" t="s">
        <v>28</v>
      </c>
      <c r="D50" s="2" t="s">
        <v>20</v>
      </c>
      <c r="E50" s="2" t="s">
        <v>198</v>
      </c>
      <c r="F50" s="2" t="s">
        <v>199</v>
      </c>
      <c r="G50" s="2" t="s">
        <v>21</v>
      </c>
      <c r="H50" s="2" t="s">
        <v>200</v>
      </c>
      <c r="I50" s="2" t="s">
        <v>110</v>
      </c>
      <c r="J50" s="2"/>
      <c r="K50" s="2" t="s">
        <v>22</v>
      </c>
      <c r="L50" s="2"/>
      <c r="M50" s="2"/>
      <c r="N50" s="2" t="s">
        <v>72</v>
      </c>
      <c r="O50" s="2" t="s">
        <v>48</v>
      </c>
      <c r="P50" s="2"/>
      <c r="Q50" s="2" t="s">
        <v>22</v>
      </c>
      <c r="R50" s="2"/>
      <c r="S50" s="2" t="s">
        <v>201</v>
      </c>
      <c r="T50" s="2" t="s">
        <v>24</v>
      </c>
      <c r="U50">
        <v>0.03</v>
      </c>
      <c r="V50">
        <f t="shared" si="1"/>
        <v>3.1851099515803949E-2</v>
      </c>
      <c r="W50" t="s">
        <v>768</v>
      </c>
      <c r="X50" s="6" t="s">
        <v>770</v>
      </c>
    </row>
    <row r="51" spans="1:24" ht="12" customHeight="1" x14ac:dyDescent="0.3">
      <c r="A51" s="2" t="s">
        <v>202</v>
      </c>
      <c r="B51" s="2" t="s">
        <v>27</v>
      </c>
      <c r="C51" s="2" t="s">
        <v>28</v>
      </c>
      <c r="D51" s="2" t="s">
        <v>20</v>
      </c>
      <c r="E51" s="2" t="s">
        <v>198</v>
      </c>
      <c r="F51" s="2" t="s">
        <v>199</v>
      </c>
      <c r="G51" s="2" t="s">
        <v>21</v>
      </c>
      <c r="H51" s="2" t="s">
        <v>200</v>
      </c>
      <c r="I51" s="2" t="s">
        <v>83</v>
      </c>
      <c r="J51" s="2"/>
      <c r="K51" s="2" t="s">
        <v>22</v>
      </c>
      <c r="L51" s="2"/>
      <c r="M51" s="2"/>
      <c r="N51" s="2" t="s">
        <v>129</v>
      </c>
      <c r="O51" s="2" t="s">
        <v>48</v>
      </c>
      <c r="P51" s="2"/>
      <c r="Q51" s="2" t="s">
        <v>22</v>
      </c>
      <c r="R51" s="2"/>
      <c r="S51" s="2" t="s">
        <v>201</v>
      </c>
      <c r="T51" s="2" t="s">
        <v>24</v>
      </c>
      <c r="U51">
        <v>0.18</v>
      </c>
      <c r="V51">
        <f t="shared" si="1"/>
        <v>0.19110659709482369</v>
      </c>
      <c r="W51" t="s">
        <v>768</v>
      </c>
      <c r="X51" s="6" t="s">
        <v>770</v>
      </c>
    </row>
    <row r="52" spans="1:24" ht="12" customHeight="1" x14ac:dyDescent="0.3">
      <c r="A52" s="2" t="s">
        <v>203</v>
      </c>
      <c r="B52" s="2" t="s">
        <v>27</v>
      </c>
      <c r="C52" s="2" t="s">
        <v>28</v>
      </c>
      <c r="D52" s="2" t="s">
        <v>20</v>
      </c>
      <c r="E52" s="2" t="s">
        <v>198</v>
      </c>
      <c r="F52" s="2" t="s">
        <v>199</v>
      </c>
      <c r="G52" s="2" t="s">
        <v>21</v>
      </c>
      <c r="H52" s="2" t="s">
        <v>204</v>
      </c>
      <c r="I52" s="2" t="s">
        <v>110</v>
      </c>
      <c r="J52" s="2"/>
      <c r="K52" s="2" t="s">
        <v>22</v>
      </c>
      <c r="L52" s="2"/>
      <c r="M52" s="2"/>
      <c r="N52" s="2" t="s">
        <v>173</v>
      </c>
      <c r="O52" s="2" t="s">
        <v>48</v>
      </c>
      <c r="P52" s="2"/>
      <c r="Q52" s="2" t="s">
        <v>22</v>
      </c>
      <c r="R52" s="2" t="s">
        <v>205</v>
      </c>
      <c r="S52" s="2" t="s">
        <v>201</v>
      </c>
      <c r="T52" s="2" t="s">
        <v>24</v>
      </c>
      <c r="U52">
        <v>0.15</v>
      </c>
      <c r="V52">
        <f t="shared" si="1"/>
        <v>0.15925549757901974</v>
      </c>
      <c r="W52" t="s">
        <v>768</v>
      </c>
      <c r="X52" s="6" t="s">
        <v>770</v>
      </c>
    </row>
    <row r="53" spans="1:24" ht="12" customHeight="1" x14ac:dyDescent="0.3">
      <c r="A53" s="2" t="s">
        <v>206</v>
      </c>
      <c r="B53" s="2" t="s">
        <v>27</v>
      </c>
      <c r="C53" s="2" t="s">
        <v>28</v>
      </c>
      <c r="D53" s="2" t="s">
        <v>20</v>
      </c>
      <c r="E53" s="2" t="s">
        <v>198</v>
      </c>
      <c r="F53" s="2" t="s">
        <v>199</v>
      </c>
      <c r="G53" s="2" t="s">
        <v>21</v>
      </c>
      <c r="H53" s="2" t="s">
        <v>204</v>
      </c>
      <c r="I53" s="2" t="s">
        <v>83</v>
      </c>
      <c r="J53" s="2"/>
      <c r="K53" s="2" t="s">
        <v>22</v>
      </c>
      <c r="L53" s="2"/>
      <c r="M53" s="2"/>
      <c r="N53" s="2" t="s">
        <v>207</v>
      </c>
      <c r="O53" s="2" t="s">
        <v>48</v>
      </c>
      <c r="P53" s="2"/>
      <c r="Q53" s="2" t="s">
        <v>22</v>
      </c>
      <c r="R53" s="2" t="s">
        <v>205</v>
      </c>
      <c r="S53" s="2" t="s">
        <v>201</v>
      </c>
      <c r="T53" s="2" t="s">
        <v>24</v>
      </c>
      <c r="U53">
        <v>0.4</v>
      </c>
      <c r="V53">
        <f t="shared" si="1"/>
        <v>0.42468132687738602</v>
      </c>
      <c r="W53" t="s">
        <v>768</v>
      </c>
      <c r="X53" s="6" t="s">
        <v>770</v>
      </c>
    </row>
    <row r="54" spans="1:24" ht="12" customHeight="1" x14ac:dyDescent="0.3">
      <c r="A54" s="2" t="s">
        <v>208</v>
      </c>
      <c r="B54" s="2" t="s">
        <v>27</v>
      </c>
      <c r="C54" s="2" t="s">
        <v>28</v>
      </c>
      <c r="D54" s="2" t="s">
        <v>20</v>
      </c>
      <c r="E54" s="2" t="s">
        <v>198</v>
      </c>
      <c r="F54" s="2" t="s">
        <v>199</v>
      </c>
      <c r="G54" s="2" t="s">
        <v>21</v>
      </c>
      <c r="H54" s="2" t="s">
        <v>209</v>
      </c>
      <c r="I54" s="2" t="s">
        <v>210</v>
      </c>
      <c r="J54" s="2"/>
      <c r="K54" s="2" t="s">
        <v>22</v>
      </c>
      <c r="L54" s="2"/>
      <c r="M54" s="2"/>
      <c r="N54" s="2" t="s">
        <v>112</v>
      </c>
      <c r="O54" s="2" t="s">
        <v>48</v>
      </c>
      <c r="P54" s="2"/>
      <c r="Q54" s="2" t="s">
        <v>22</v>
      </c>
      <c r="R54" s="2"/>
      <c r="S54" s="2" t="s">
        <v>211</v>
      </c>
      <c r="T54" s="2" t="s">
        <v>24</v>
      </c>
      <c r="U54">
        <v>0.06</v>
      </c>
      <c r="V54">
        <f t="shared" si="1"/>
        <v>6.3702199031607898E-2</v>
      </c>
      <c r="W54" t="s">
        <v>768</v>
      </c>
      <c r="X54" s="6" t="s">
        <v>770</v>
      </c>
    </row>
    <row r="55" spans="1:24" ht="12" customHeight="1" x14ac:dyDescent="0.3">
      <c r="A55" s="2" t="s">
        <v>238</v>
      </c>
      <c r="B55" s="2" t="s">
        <v>239</v>
      </c>
      <c r="C55" s="2" t="s">
        <v>240</v>
      </c>
      <c r="D55" s="2" t="s">
        <v>20</v>
      </c>
      <c r="E55" s="2" t="s">
        <v>65</v>
      </c>
      <c r="F55" s="2" t="s">
        <v>65</v>
      </c>
      <c r="G55" s="2" t="s">
        <v>225</v>
      </c>
      <c r="H55" s="2" t="s">
        <v>241</v>
      </c>
      <c r="I55" s="2" t="s">
        <v>242</v>
      </c>
      <c r="J55" s="2" t="s">
        <v>243</v>
      </c>
      <c r="K55" s="2"/>
      <c r="L55" s="2" t="s">
        <v>244</v>
      </c>
      <c r="M55" s="2"/>
      <c r="N55" s="2" t="s">
        <v>56</v>
      </c>
      <c r="O55" s="2" t="s">
        <v>245</v>
      </c>
      <c r="P55" s="2" t="s">
        <v>246</v>
      </c>
      <c r="Q55" s="2"/>
      <c r="R55" s="2" t="s">
        <v>233</v>
      </c>
      <c r="S55" s="2" t="s">
        <v>247</v>
      </c>
      <c r="T55" s="2" t="s">
        <v>24</v>
      </c>
      <c r="U55">
        <v>6</v>
      </c>
      <c r="V55">
        <f t="shared" ref="V55:V60" si="2">(U55*$Y$2)/(365*24*1000)</f>
        <v>6.37021990316079E-3</v>
      </c>
      <c r="W55" t="s">
        <v>768</v>
      </c>
      <c r="X55" s="6" t="s">
        <v>770</v>
      </c>
    </row>
    <row r="56" spans="1:24" ht="12" customHeight="1" x14ac:dyDescent="0.3">
      <c r="A56" s="2" t="s">
        <v>248</v>
      </c>
      <c r="B56" s="2" t="s">
        <v>239</v>
      </c>
      <c r="C56" s="2" t="s">
        <v>240</v>
      </c>
      <c r="D56" s="2" t="s">
        <v>20</v>
      </c>
      <c r="E56" s="2" t="s">
        <v>65</v>
      </c>
      <c r="F56" s="2" t="s">
        <v>65</v>
      </c>
      <c r="G56" s="2" t="s">
        <v>225</v>
      </c>
      <c r="H56" s="2" t="s">
        <v>241</v>
      </c>
      <c r="I56" s="2" t="s">
        <v>242</v>
      </c>
      <c r="J56" s="2" t="s">
        <v>243</v>
      </c>
      <c r="K56" s="2"/>
      <c r="L56" s="2" t="s">
        <v>249</v>
      </c>
      <c r="M56" s="2"/>
      <c r="N56" s="2" t="s">
        <v>220</v>
      </c>
      <c r="O56" s="2" t="s">
        <v>245</v>
      </c>
      <c r="P56" s="2" t="s">
        <v>246</v>
      </c>
      <c r="Q56" s="2"/>
      <c r="R56" s="2" t="s">
        <v>233</v>
      </c>
      <c r="S56" s="2" t="s">
        <v>247</v>
      </c>
      <c r="T56" s="2" t="s">
        <v>24</v>
      </c>
      <c r="U56">
        <v>7</v>
      </c>
      <c r="V56">
        <f t="shared" si="2"/>
        <v>7.4319232203542548E-3</v>
      </c>
      <c r="W56" t="s">
        <v>768</v>
      </c>
      <c r="X56" s="6" t="s">
        <v>770</v>
      </c>
    </row>
    <row r="57" spans="1:24" ht="12" customHeight="1" x14ac:dyDescent="0.3">
      <c r="A57" s="2" t="s">
        <v>250</v>
      </c>
      <c r="B57" s="2" t="s">
        <v>239</v>
      </c>
      <c r="C57" s="2" t="s">
        <v>240</v>
      </c>
      <c r="D57" s="2" t="s">
        <v>20</v>
      </c>
      <c r="E57" s="2" t="s">
        <v>65</v>
      </c>
      <c r="F57" s="2" t="s">
        <v>65</v>
      </c>
      <c r="G57" s="2" t="s">
        <v>225</v>
      </c>
      <c r="H57" s="2" t="s">
        <v>241</v>
      </c>
      <c r="I57" s="2" t="s">
        <v>242</v>
      </c>
      <c r="J57" s="2" t="s">
        <v>243</v>
      </c>
      <c r="K57" s="2"/>
      <c r="L57" s="2" t="s">
        <v>251</v>
      </c>
      <c r="M57" s="2"/>
      <c r="N57" s="2" t="s">
        <v>252</v>
      </c>
      <c r="O57" s="2" t="s">
        <v>245</v>
      </c>
      <c r="P57" s="2" t="s">
        <v>246</v>
      </c>
      <c r="Q57" s="2"/>
      <c r="R57" s="2" t="s">
        <v>233</v>
      </c>
      <c r="S57" s="2" t="s">
        <v>247</v>
      </c>
      <c r="T57" s="2" t="s">
        <v>24</v>
      </c>
      <c r="U57">
        <v>39</v>
      </c>
      <c r="V57">
        <f t="shared" si="2"/>
        <v>4.1406429370545138E-2</v>
      </c>
      <c r="W57" t="s">
        <v>768</v>
      </c>
      <c r="X57" s="6" t="s">
        <v>770</v>
      </c>
    </row>
    <row r="58" spans="1:24" ht="12" customHeight="1" x14ac:dyDescent="0.3">
      <c r="A58" s="2" t="s">
        <v>253</v>
      </c>
      <c r="B58" s="2" t="s">
        <v>239</v>
      </c>
      <c r="C58" s="2" t="s">
        <v>240</v>
      </c>
      <c r="D58" s="2" t="s">
        <v>20</v>
      </c>
      <c r="E58" s="2" t="s">
        <v>65</v>
      </c>
      <c r="F58" s="2" t="s">
        <v>65</v>
      </c>
      <c r="G58" s="2" t="s">
        <v>225</v>
      </c>
      <c r="H58" s="2" t="s">
        <v>241</v>
      </c>
      <c r="I58" s="2" t="s">
        <v>242</v>
      </c>
      <c r="J58" s="2" t="s">
        <v>243</v>
      </c>
      <c r="K58" s="2"/>
      <c r="L58" s="2" t="s">
        <v>77</v>
      </c>
      <c r="M58" s="2"/>
      <c r="N58" s="2" t="s">
        <v>254</v>
      </c>
      <c r="O58" s="2" t="s">
        <v>245</v>
      </c>
      <c r="P58" s="2" t="s">
        <v>246</v>
      </c>
      <c r="Q58" s="2"/>
      <c r="R58" s="2" t="s">
        <v>233</v>
      </c>
      <c r="S58" s="2" t="s">
        <v>247</v>
      </c>
      <c r="T58" s="2" t="s">
        <v>24</v>
      </c>
      <c r="U58">
        <v>82</v>
      </c>
      <c r="V58">
        <f t="shared" si="2"/>
        <v>8.7059672009864128E-2</v>
      </c>
      <c r="W58" t="s">
        <v>768</v>
      </c>
      <c r="X58" s="6" t="s">
        <v>770</v>
      </c>
    </row>
    <row r="59" spans="1:24" ht="12" customHeight="1" x14ac:dyDescent="0.3">
      <c r="A59" s="2" t="s">
        <v>255</v>
      </c>
      <c r="B59" s="2" t="s">
        <v>239</v>
      </c>
      <c r="C59" s="2" t="s">
        <v>240</v>
      </c>
      <c r="D59" s="2" t="s">
        <v>20</v>
      </c>
      <c r="E59" s="2" t="s">
        <v>65</v>
      </c>
      <c r="F59" s="2" t="s">
        <v>65</v>
      </c>
      <c r="G59" s="2" t="s">
        <v>225</v>
      </c>
      <c r="H59" s="2" t="s">
        <v>241</v>
      </c>
      <c r="I59" s="2" t="s">
        <v>242</v>
      </c>
      <c r="J59" s="2" t="s">
        <v>243</v>
      </c>
      <c r="K59" s="2"/>
      <c r="L59" s="2" t="s">
        <v>256</v>
      </c>
      <c r="M59" s="2"/>
      <c r="N59" s="2" t="s">
        <v>257</v>
      </c>
      <c r="O59" s="2" t="s">
        <v>245</v>
      </c>
      <c r="P59" s="2" t="s">
        <v>246</v>
      </c>
      <c r="Q59" s="2"/>
      <c r="R59" s="2" t="s">
        <v>233</v>
      </c>
      <c r="S59" s="2" t="s">
        <v>247</v>
      </c>
      <c r="T59" s="2" t="s">
        <v>24</v>
      </c>
      <c r="U59">
        <v>96</v>
      </c>
      <c r="V59">
        <f t="shared" si="2"/>
        <v>0.10192351845057264</v>
      </c>
      <c r="W59" t="s">
        <v>768</v>
      </c>
      <c r="X59" s="6" t="s">
        <v>770</v>
      </c>
    </row>
    <row r="60" spans="1:24" ht="12" customHeight="1" x14ac:dyDescent="0.3">
      <c r="A60" s="2" t="s">
        <v>258</v>
      </c>
      <c r="B60" s="2" t="s">
        <v>239</v>
      </c>
      <c r="C60" s="2" t="s">
        <v>240</v>
      </c>
      <c r="D60" s="2" t="s">
        <v>20</v>
      </c>
      <c r="E60" s="2" t="s">
        <v>65</v>
      </c>
      <c r="F60" s="2" t="s">
        <v>65</v>
      </c>
      <c r="G60" s="2" t="s">
        <v>225</v>
      </c>
      <c r="H60" s="2" t="s">
        <v>241</v>
      </c>
      <c r="I60" s="2" t="s">
        <v>242</v>
      </c>
      <c r="J60" s="2" t="s">
        <v>243</v>
      </c>
      <c r="K60" s="2"/>
      <c r="L60" s="2" t="s">
        <v>83</v>
      </c>
      <c r="M60" s="2"/>
      <c r="N60" s="2" t="s">
        <v>259</v>
      </c>
      <c r="O60" s="2" t="s">
        <v>245</v>
      </c>
      <c r="P60" s="2" t="s">
        <v>246</v>
      </c>
      <c r="Q60" s="2"/>
      <c r="R60" s="2" t="s">
        <v>233</v>
      </c>
      <c r="S60" s="2" t="s">
        <v>247</v>
      </c>
      <c r="T60" s="2" t="s">
        <v>24</v>
      </c>
      <c r="U60">
        <v>101</v>
      </c>
      <c r="V60">
        <f t="shared" si="2"/>
        <v>0.10723203503653995</v>
      </c>
      <c r="W60" t="s">
        <v>768</v>
      </c>
      <c r="X60" s="6" t="s">
        <v>770</v>
      </c>
    </row>
    <row r="61" spans="1:24" ht="12" customHeight="1" x14ac:dyDescent="0.3">
      <c r="A61" s="2" t="s">
        <v>260</v>
      </c>
      <c r="B61" s="2" t="s">
        <v>239</v>
      </c>
      <c r="C61" s="2" t="s">
        <v>240</v>
      </c>
      <c r="D61" s="2" t="s">
        <v>20</v>
      </c>
      <c r="E61" s="2" t="s">
        <v>65</v>
      </c>
      <c r="F61" s="2" t="s">
        <v>65</v>
      </c>
      <c r="G61" s="2" t="s">
        <v>225</v>
      </c>
      <c r="H61" s="2" t="s">
        <v>241</v>
      </c>
      <c r="I61" s="2" t="s">
        <v>242</v>
      </c>
      <c r="J61" s="2" t="s">
        <v>261</v>
      </c>
      <c r="K61" s="2"/>
      <c r="L61" s="2" t="s">
        <v>244</v>
      </c>
      <c r="M61" s="2"/>
      <c r="N61" s="2" t="s">
        <v>262</v>
      </c>
      <c r="O61" s="2" t="s">
        <v>263</v>
      </c>
      <c r="P61" s="2" t="s">
        <v>246</v>
      </c>
      <c r="Q61" s="2"/>
      <c r="R61" s="2" t="s">
        <v>233</v>
      </c>
      <c r="S61" s="2" t="s">
        <v>247</v>
      </c>
      <c r="T61" s="2" t="s">
        <v>24</v>
      </c>
      <c r="U61">
        <v>32</v>
      </c>
      <c r="V61">
        <f>(U61)/(1000)</f>
        <v>3.2000000000000001E-2</v>
      </c>
      <c r="W61" t="s">
        <v>768</v>
      </c>
      <c r="X61" s="6" t="s">
        <v>770</v>
      </c>
    </row>
    <row r="62" spans="1:24" ht="12" customHeight="1" x14ac:dyDescent="0.3">
      <c r="A62" s="2" t="s">
        <v>264</v>
      </c>
      <c r="B62" s="2" t="s">
        <v>239</v>
      </c>
      <c r="C62" s="2" t="s">
        <v>240</v>
      </c>
      <c r="D62" s="2" t="s">
        <v>20</v>
      </c>
      <c r="E62" s="2" t="s">
        <v>65</v>
      </c>
      <c r="F62" s="2" t="s">
        <v>65</v>
      </c>
      <c r="G62" s="2" t="s">
        <v>225</v>
      </c>
      <c r="H62" s="2" t="s">
        <v>241</v>
      </c>
      <c r="I62" s="2" t="s">
        <v>242</v>
      </c>
      <c r="J62" s="2" t="s">
        <v>261</v>
      </c>
      <c r="K62" s="2"/>
      <c r="L62" s="2" t="s">
        <v>249</v>
      </c>
      <c r="M62" s="2"/>
      <c r="N62" s="2" t="s">
        <v>265</v>
      </c>
      <c r="O62" s="2" t="s">
        <v>263</v>
      </c>
      <c r="P62" s="2" t="s">
        <v>246</v>
      </c>
      <c r="Q62" s="2"/>
      <c r="R62" s="2" t="s">
        <v>233</v>
      </c>
      <c r="S62" s="2" t="s">
        <v>247</v>
      </c>
      <c r="T62" s="2" t="s">
        <v>24</v>
      </c>
      <c r="U62">
        <v>55</v>
      </c>
      <c r="V62">
        <f t="shared" ref="V62:V66" si="3">(U62)/(1000)</f>
        <v>5.5E-2</v>
      </c>
      <c r="W62" t="s">
        <v>768</v>
      </c>
      <c r="X62" s="6" t="s">
        <v>770</v>
      </c>
    </row>
    <row r="63" spans="1:24" ht="12" customHeight="1" x14ac:dyDescent="0.3">
      <c r="A63" s="2" t="s">
        <v>266</v>
      </c>
      <c r="B63" s="2" t="s">
        <v>239</v>
      </c>
      <c r="C63" s="2" t="s">
        <v>240</v>
      </c>
      <c r="D63" s="2" t="s">
        <v>20</v>
      </c>
      <c r="E63" s="2" t="s">
        <v>65</v>
      </c>
      <c r="F63" s="2" t="s">
        <v>65</v>
      </c>
      <c r="G63" s="2" t="s">
        <v>225</v>
      </c>
      <c r="H63" s="2" t="s">
        <v>241</v>
      </c>
      <c r="I63" s="2" t="s">
        <v>242</v>
      </c>
      <c r="J63" s="2" t="s">
        <v>261</v>
      </c>
      <c r="K63" s="2"/>
      <c r="L63" s="2" t="s">
        <v>251</v>
      </c>
      <c r="M63" s="2"/>
      <c r="N63" s="2" t="s">
        <v>267</v>
      </c>
      <c r="O63" s="2" t="s">
        <v>263</v>
      </c>
      <c r="P63" s="2" t="s">
        <v>246</v>
      </c>
      <c r="Q63" s="2"/>
      <c r="R63" s="2" t="s">
        <v>233</v>
      </c>
      <c r="S63" s="2" t="s">
        <v>247</v>
      </c>
      <c r="T63" s="2" t="s">
        <v>24</v>
      </c>
      <c r="U63">
        <v>34</v>
      </c>
      <c r="V63">
        <f t="shared" si="3"/>
        <v>3.4000000000000002E-2</v>
      </c>
      <c r="W63" t="s">
        <v>768</v>
      </c>
      <c r="X63" s="6" t="s">
        <v>770</v>
      </c>
    </row>
    <row r="64" spans="1:24" ht="12" customHeight="1" x14ac:dyDescent="0.3">
      <c r="A64" s="2" t="s">
        <v>268</v>
      </c>
      <c r="B64" s="2" t="s">
        <v>239</v>
      </c>
      <c r="C64" s="2" t="s">
        <v>240</v>
      </c>
      <c r="D64" s="2" t="s">
        <v>20</v>
      </c>
      <c r="E64" s="2" t="s">
        <v>65</v>
      </c>
      <c r="F64" s="2" t="s">
        <v>65</v>
      </c>
      <c r="G64" s="2" t="s">
        <v>225</v>
      </c>
      <c r="H64" s="2" t="s">
        <v>241</v>
      </c>
      <c r="I64" s="2" t="s">
        <v>242</v>
      </c>
      <c r="J64" s="2" t="s">
        <v>261</v>
      </c>
      <c r="K64" s="2"/>
      <c r="L64" s="2" t="s">
        <v>77</v>
      </c>
      <c r="M64" s="2"/>
      <c r="N64" s="2" t="s">
        <v>269</v>
      </c>
      <c r="O64" s="2" t="s">
        <v>263</v>
      </c>
      <c r="P64" s="2" t="s">
        <v>246</v>
      </c>
      <c r="Q64" s="2"/>
      <c r="R64" s="2" t="s">
        <v>233</v>
      </c>
      <c r="S64" s="2" t="s">
        <v>247</v>
      </c>
      <c r="T64" s="2" t="s">
        <v>24</v>
      </c>
      <c r="U64">
        <v>9</v>
      </c>
      <c r="V64">
        <f t="shared" si="3"/>
        <v>8.9999999999999993E-3</v>
      </c>
      <c r="W64" t="s">
        <v>768</v>
      </c>
      <c r="X64" s="6" t="s">
        <v>770</v>
      </c>
    </row>
    <row r="65" spans="1:24" ht="12" customHeight="1" x14ac:dyDescent="0.3">
      <c r="A65" s="2" t="s">
        <v>270</v>
      </c>
      <c r="B65" s="2" t="s">
        <v>239</v>
      </c>
      <c r="C65" s="2" t="s">
        <v>240</v>
      </c>
      <c r="D65" s="2" t="s">
        <v>20</v>
      </c>
      <c r="E65" s="2" t="s">
        <v>65</v>
      </c>
      <c r="F65" s="2" t="s">
        <v>65</v>
      </c>
      <c r="G65" s="2" t="s">
        <v>225</v>
      </c>
      <c r="H65" s="2" t="s">
        <v>241</v>
      </c>
      <c r="I65" s="2" t="s">
        <v>242</v>
      </c>
      <c r="J65" s="2" t="s">
        <v>261</v>
      </c>
      <c r="K65" s="2"/>
      <c r="L65" s="2" t="s">
        <v>256</v>
      </c>
      <c r="M65" s="2"/>
      <c r="N65" s="2" t="s">
        <v>271</v>
      </c>
      <c r="O65" s="2" t="s">
        <v>263</v>
      </c>
      <c r="P65" s="2" t="s">
        <v>246</v>
      </c>
      <c r="Q65" s="2"/>
      <c r="R65" s="2" t="s">
        <v>233</v>
      </c>
      <c r="S65" s="2" t="s">
        <v>247</v>
      </c>
      <c r="T65" s="2" t="s">
        <v>24</v>
      </c>
      <c r="U65">
        <v>59</v>
      </c>
      <c r="V65">
        <f t="shared" si="3"/>
        <v>5.8999999999999997E-2</v>
      </c>
      <c r="W65" t="s">
        <v>768</v>
      </c>
      <c r="X65" s="6" t="s">
        <v>770</v>
      </c>
    </row>
    <row r="66" spans="1:24" ht="12" customHeight="1" x14ac:dyDescent="0.3">
      <c r="A66" s="2" t="s">
        <v>272</v>
      </c>
      <c r="B66" s="2" t="s">
        <v>239</v>
      </c>
      <c r="C66" s="2" t="s">
        <v>240</v>
      </c>
      <c r="D66" s="2" t="s">
        <v>20</v>
      </c>
      <c r="E66" s="2" t="s">
        <v>65</v>
      </c>
      <c r="F66" s="2" t="s">
        <v>65</v>
      </c>
      <c r="G66" s="2" t="s">
        <v>225</v>
      </c>
      <c r="H66" s="2" t="s">
        <v>241</v>
      </c>
      <c r="I66" s="2" t="s">
        <v>242</v>
      </c>
      <c r="J66" s="2" t="s">
        <v>261</v>
      </c>
      <c r="K66" s="2"/>
      <c r="L66" s="2" t="s">
        <v>83</v>
      </c>
      <c r="M66" s="2"/>
      <c r="N66" s="2" t="s">
        <v>235</v>
      </c>
      <c r="O66" s="2" t="s">
        <v>263</v>
      </c>
      <c r="P66" s="2" t="s">
        <v>246</v>
      </c>
      <c r="Q66" s="2"/>
      <c r="R66" s="2" t="s">
        <v>233</v>
      </c>
      <c r="S66" s="2" t="s">
        <v>247</v>
      </c>
      <c r="T66" s="2" t="s">
        <v>24</v>
      </c>
      <c r="U66">
        <v>62</v>
      </c>
      <c r="V66">
        <f t="shared" si="3"/>
        <v>6.2E-2</v>
      </c>
      <c r="W66" t="s">
        <v>768</v>
      </c>
      <c r="X66" s="6" t="s">
        <v>770</v>
      </c>
    </row>
    <row r="67" spans="1:24" ht="12" customHeight="1" x14ac:dyDescent="0.3">
      <c r="A67" s="2" t="s">
        <v>273</v>
      </c>
      <c r="B67" s="2" t="s">
        <v>239</v>
      </c>
      <c r="C67" s="2" t="s">
        <v>240</v>
      </c>
      <c r="D67" s="2" t="s">
        <v>20</v>
      </c>
      <c r="E67" s="2" t="s">
        <v>33</v>
      </c>
      <c r="F67" s="2" t="s">
        <v>33</v>
      </c>
      <c r="G67" s="2" t="s">
        <v>225</v>
      </c>
      <c r="H67" s="2" t="s">
        <v>241</v>
      </c>
      <c r="I67" s="2" t="s">
        <v>274</v>
      </c>
      <c r="J67" s="2" t="s">
        <v>243</v>
      </c>
      <c r="K67" s="2"/>
      <c r="L67" s="2" t="s">
        <v>275</v>
      </c>
      <c r="M67" s="2"/>
      <c r="N67" s="2" t="s">
        <v>23</v>
      </c>
      <c r="O67" s="2" t="s">
        <v>245</v>
      </c>
      <c r="P67" s="2" t="s">
        <v>276</v>
      </c>
      <c r="Q67" s="2"/>
      <c r="R67" s="2" t="s">
        <v>233</v>
      </c>
      <c r="S67" s="2" t="s">
        <v>247</v>
      </c>
      <c r="T67" s="2" t="s">
        <v>24</v>
      </c>
      <c r="U67">
        <v>1</v>
      </c>
      <c r="V67">
        <f>(U67*$Y$2)/(365*24*1000)</f>
        <v>1.0617033171934651E-3</v>
      </c>
      <c r="W67" t="s">
        <v>768</v>
      </c>
      <c r="X67" s="6" t="s">
        <v>770</v>
      </c>
    </row>
    <row r="68" spans="1:24" ht="12" customHeight="1" x14ac:dyDescent="0.3">
      <c r="A68" s="2" t="s">
        <v>277</v>
      </c>
      <c r="B68" s="2" t="s">
        <v>239</v>
      </c>
      <c r="C68" s="2" t="s">
        <v>240</v>
      </c>
      <c r="D68" s="2" t="s">
        <v>20</v>
      </c>
      <c r="E68" s="2" t="s">
        <v>33</v>
      </c>
      <c r="F68" s="2" t="s">
        <v>33</v>
      </c>
      <c r="G68" s="2" t="s">
        <v>225</v>
      </c>
      <c r="H68" s="2" t="s">
        <v>241</v>
      </c>
      <c r="I68" s="2" t="s">
        <v>274</v>
      </c>
      <c r="J68" s="2" t="s">
        <v>243</v>
      </c>
      <c r="K68" s="2"/>
      <c r="L68" s="2" t="s">
        <v>278</v>
      </c>
      <c r="M68" s="2"/>
      <c r="N68" s="2" t="s">
        <v>23</v>
      </c>
      <c r="O68" s="2" t="s">
        <v>245</v>
      </c>
      <c r="P68" s="2" t="s">
        <v>276</v>
      </c>
      <c r="Q68" s="2"/>
      <c r="R68" s="2" t="s">
        <v>233</v>
      </c>
      <c r="S68" s="2" t="s">
        <v>247</v>
      </c>
      <c r="T68" s="2" t="s">
        <v>24</v>
      </c>
      <c r="U68">
        <v>1</v>
      </c>
      <c r="V68">
        <f>(U68*$Y$2)/(365*24*1000)</f>
        <v>1.0617033171934651E-3</v>
      </c>
      <c r="W68" t="s">
        <v>768</v>
      </c>
      <c r="X68" s="6" t="s">
        <v>770</v>
      </c>
    </row>
    <row r="69" spans="1:24" ht="12" customHeight="1" x14ac:dyDescent="0.3">
      <c r="A69" s="2" t="s">
        <v>279</v>
      </c>
      <c r="B69" s="2" t="s">
        <v>239</v>
      </c>
      <c r="C69" s="2" t="s">
        <v>240</v>
      </c>
      <c r="D69" s="2" t="s">
        <v>20</v>
      </c>
      <c r="E69" s="2" t="s">
        <v>33</v>
      </c>
      <c r="F69" s="2" t="s">
        <v>33</v>
      </c>
      <c r="G69" s="2" t="s">
        <v>225</v>
      </c>
      <c r="H69" s="2" t="s">
        <v>241</v>
      </c>
      <c r="I69" s="2" t="s">
        <v>274</v>
      </c>
      <c r="J69" s="2" t="s">
        <v>243</v>
      </c>
      <c r="K69" s="2"/>
      <c r="L69" s="2" t="s">
        <v>83</v>
      </c>
      <c r="M69" s="2"/>
      <c r="N69" s="2" t="s">
        <v>23</v>
      </c>
      <c r="O69" s="2" t="s">
        <v>245</v>
      </c>
      <c r="P69" s="2" t="s">
        <v>276</v>
      </c>
      <c r="Q69" s="2"/>
      <c r="R69" s="2" t="s">
        <v>233</v>
      </c>
      <c r="S69" s="2" t="s">
        <v>247</v>
      </c>
      <c r="T69" s="2" t="s">
        <v>24</v>
      </c>
      <c r="U69">
        <v>1</v>
      </c>
      <c r="V69">
        <f>(U69*$Y$2)/(365*24*1000)</f>
        <v>1.0617033171934651E-3</v>
      </c>
      <c r="W69" t="s">
        <v>768</v>
      </c>
      <c r="X69" s="6" t="s">
        <v>770</v>
      </c>
    </row>
    <row r="70" spans="1:24" ht="12" customHeight="1" x14ac:dyDescent="0.3">
      <c r="A70" s="2" t="s">
        <v>280</v>
      </c>
      <c r="B70" s="2" t="s">
        <v>239</v>
      </c>
      <c r="C70" s="2" t="s">
        <v>240</v>
      </c>
      <c r="D70" s="2" t="s">
        <v>20</v>
      </c>
      <c r="E70" s="2" t="s">
        <v>33</v>
      </c>
      <c r="F70" s="2" t="s">
        <v>33</v>
      </c>
      <c r="G70" s="2" t="s">
        <v>225</v>
      </c>
      <c r="H70" s="2" t="s">
        <v>241</v>
      </c>
      <c r="I70" s="2" t="s">
        <v>274</v>
      </c>
      <c r="J70" s="2" t="s">
        <v>261</v>
      </c>
      <c r="K70" s="2"/>
      <c r="L70" s="2" t="s">
        <v>275</v>
      </c>
      <c r="M70" s="2"/>
      <c r="N70" s="2" t="s">
        <v>281</v>
      </c>
      <c r="O70" s="2" t="s">
        <v>263</v>
      </c>
      <c r="P70" s="2" t="s">
        <v>276</v>
      </c>
      <c r="Q70" s="2"/>
      <c r="R70" s="2" t="s">
        <v>233</v>
      </c>
      <c r="S70" s="2" t="s">
        <v>247</v>
      </c>
      <c r="T70" s="2" t="s">
        <v>24</v>
      </c>
      <c r="U70">
        <v>-3</v>
      </c>
      <c r="V70">
        <f>(U70)/(1000)</f>
        <v>-3.0000000000000001E-3</v>
      </c>
      <c r="W70" t="s">
        <v>768</v>
      </c>
      <c r="X70" s="6" t="s">
        <v>770</v>
      </c>
    </row>
    <row r="71" spans="1:24" ht="12" customHeight="1" x14ac:dyDescent="0.3">
      <c r="A71" s="2" t="s">
        <v>282</v>
      </c>
      <c r="B71" s="2" t="s">
        <v>239</v>
      </c>
      <c r="C71" s="2" t="s">
        <v>240</v>
      </c>
      <c r="D71" s="2" t="s">
        <v>20</v>
      </c>
      <c r="E71" s="2" t="s">
        <v>33</v>
      </c>
      <c r="F71" s="2" t="s">
        <v>33</v>
      </c>
      <c r="G71" s="2" t="s">
        <v>225</v>
      </c>
      <c r="H71" s="2" t="s">
        <v>241</v>
      </c>
      <c r="I71" s="2" t="s">
        <v>274</v>
      </c>
      <c r="J71" s="2" t="s">
        <v>261</v>
      </c>
      <c r="K71" s="2"/>
      <c r="L71" s="2" t="s">
        <v>278</v>
      </c>
      <c r="M71" s="2"/>
      <c r="N71" s="2" t="s">
        <v>281</v>
      </c>
      <c r="O71" s="2" t="s">
        <v>263</v>
      </c>
      <c r="P71" s="2" t="s">
        <v>276</v>
      </c>
      <c r="Q71" s="2"/>
      <c r="R71" s="2" t="s">
        <v>233</v>
      </c>
      <c r="S71" s="2" t="s">
        <v>247</v>
      </c>
      <c r="T71" s="2" t="s">
        <v>24</v>
      </c>
      <c r="U71">
        <v>-3</v>
      </c>
      <c r="V71">
        <f t="shared" ref="V71:V72" si="4">(U71)/(1000)</f>
        <v>-3.0000000000000001E-3</v>
      </c>
      <c r="W71" t="s">
        <v>768</v>
      </c>
      <c r="X71" s="6" t="s">
        <v>770</v>
      </c>
    </row>
    <row r="72" spans="1:24" ht="12" customHeight="1" x14ac:dyDescent="0.3">
      <c r="A72" s="2" t="s">
        <v>283</v>
      </c>
      <c r="B72" s="2" t="s">
        <v>239</v>
      </c>
      <c r="C72" s="2" t="s">
        <v>240</v>
      </c>
      <c r="D72" s="2" t="s">
        <v>20</v>
      </c>
      <c r="E72" s="2" t="s">
        <v>33</v>
      </c>
      <c r="F72" s="2" t="s">
        <v>33</v>
      </c>
      <c r="G72" s="2" t="s">
        <v>225</v>
      </c>
      <c r="H72" s="2" t="s">
        <v>241</v>
      </c>
      <c r="I72" s="2" t="s">
        <v>274</v>
      </c>
      <c r="J72" s="2" t="s">
        <v>261</v>
      </c>
      <c r="K72" s="2"/>
      <c r="L72" s="2" t="s">
        <v>83</v>
      </c>
      <c r="M72" s="2"/>
      <c r="N72" s="2" t="s">
        <v>281</v>
      </c>
      <c r="O72" s="2" t="s">
        <v>263</v>
      </c>
      <c r="P72" s="2" t="s">
        <v>276</v>
      </c>
      <c r="Q72" s="2"/>
      <c r="R72" s="2" t="s">
        <v>233</v>
      </c>
      <c r="S72" s="2" t="s">
        <v>247</v>
      </c>
      <c r="T72" s="2" t="s">
        <v>24</v>
      </c>
      <c r="U72">
        <v>-3</v>
      </c>
      <c r="V72">
        <f t="shared" si="4"/>
        <v>-3.0000000000000001E-3</v>
      </c>
      <c r="W72" t="s">
        <v>768</v>
      </c>
      <c r="X72" s="6" t="s">
        <v>770</v>
      </c>
    </row>
    <row r="73" spans="1:24" ht="12" customHeight="1" x14ac:dyDescent="0.3">
      <c r="A73" s="2" t="s">
        <v>284</v>
      </c>
      <c r="B73" s="2" t="s">
        <v>39</v>
      </c>
      <c r="C73" s="2" t="s">
        <v>41</v>
      </c>
      <c r="D73" s="2" t="s">
        <v>20</v>
      </c>
      <c r="E73" s="2" t="s">
        <v>65</v>
      </c>
      <c r="F73" s="2" t="s">
        <v>65</v>
      </c>
      <c r="G73" s="2" t="s">
        <v>225</v>
      </c>
      <c r="H73" s="2" t="s">
        <v>241</v>
      </c>
      <c r="I73" s="2" t="s">
        <v>285</v>
      </c>
      <c r="J73" s="2" t="s">
        <v>243</v>
      </c>
      <c r="K73" s="2"/>
      <c r="L73" s="2" t="s">
        <v>244</v>
      </c>
      <c r="M73" s="2"/>
      <c r="N73" s="2" t="s">
        <v>220</v>
      </c>
      <c r="O73" s="2" t="s">
        <v>245</v>
      </c>
      <c r="P73" s="2" t="s">
        <v>246</v>
      </c>
      <c r="Q73" s="2"/>
      <c r="R73" s="2" t="s">
        <v>233</v>
      </c>
      <c r="S73" s="2" t="s">
        <v>247</v>
      </c>
      <c r="T73" s="2" t="s">
        <v>24</v>
      </c>
      <c r="U73">
        <v>7</v>
      </c>
      <c r="V73">
        <f t="shared" ref="V73:V78" si="5">(U73*$Y$2)/(365*24*1000)</f>
        <v>7.4319232203542548E-3</v>
      </c>
      <c r="W73" t="s">
        <v>768</v>
      </c>
      <c r="X73" s="6" t="s">
        <v>770</v>
      </c>
    </row>
    <row r="74" spans="1:24" ht="12" customHeight="1" x14ac:dyDescent="0.3">
      <c r="A74" s="2" t="s">
        <v>286</v>
      </c>
      <c r="B74" s="2" t="s">
        <v>39</v>
      </c>
      <c r="C74" s="2" t="s">
        <v>41</v>
      </c>
      <c r="D74" s="2" t="s">
        <v>20</v>
      </c>
      <c r="E74" s="2" t="s">
        <v>65</v>
      </c>
      <c r="F74" s="2" t="s">
        <v>65</v>
      </c>
      <c r="G74" s="2" t="s">
        <v>225</v>
      </c>
      <c r="H74" s="2" t="s">
        <v>241</v>
      </c>
      <c r="I74" s="2" t="s">
        <v>285</v>
      </c>
      <c r="J74" s="2" t="s">
        <v>243</v>
      </c>
      <c r="K74" s="2"/>
      <c r="L74" s="2" t="s">
        <v>249</v>
      </c>
      <c r="M74" s="2"/>
      <c r="N74" s="2" t="s">
        <v>57</v>
      </c>
      <c r="O74" s="2" t="s">
        <v>245</v>
      </c>
      <c r="P74" s="2" t="s">
        <v>246</v>
      </c>
      <c r="Q74" s="2"/>
      <c r="R74" s="2" t="s">
        <v>233</v>
      </c>
      <c r="S74" s="2" t="s">
        <v>247</v>
      </c>
      <c r="T74" s="2" t="s">
        <v>24</v>
      </c>
      <c r="U74">
        <v>14</v>
      </c>
      <c r="V74">
        <f t="shared" si="5"/>
        <v>1.486384644070851E-2</v>
      </c>
      <c r="W74" t="s">
        <v>768</v>
      </c>
      <c r="X74" s="6" t="s">
        <v>770</v>
      </c>
    </row>
    <row r="75" spans="1:24" ht="12" customHeight="1" x14ac:dyDescent="0.3">
      <c r="A75" s="2" t="s">
        <v>287</v>
      </c>
      <c r="B75" s="2" t="s">
        <v>39</v>
      </c>
      <c r="C75" s="2" t="s">
        <v>41</v>
      </c>
      <c r="D75" s="2" t="s">
        <v>20</v>
      </c>
      <c r="E75" s="2" t="s">
        <v>65</v>
      </c>
      <c r="F75" s="2" t="s">
        <v>65</v>
      </c>
      <c r="G75" s="2" t="s">
        <v>225</v>
      </c>
      <c r="H75" s="2" t="s">
        <v>241</v>
      </c>
      <c r="I75" s="2" t="s">
        <v>285</v>
      </c>
      <c r="J75" s="2" t="s">
        <v>243</v>
      </c>
      <c r="K75" s="2"/>
      <c r="L75" s="2" t="s">
        <v>251</v>
      </c>
      <c r="M75" s="2"/>
      <c r="N75" s="2" t="s">
        <v>252</v>
      </c>
      <c r="O75" s="2" t="s">
        <v>245</v>
      </c>
      <c r="P75" s="2" t="s">
        <v>246</v>
      </c>
      <c r="Q75" s="2"/>
      <c r="R75" s="2" t="s">
        <v>233</v>
      </c>
      <c r="S75" s="2" t="s">
        <v>247</v>
      </c>
      <c r="T75" s="2" t="s">
        <v>24</v>
      </c>
      <c r="U75">
        <v>39</v>
      </c>
      <c r="V75">
        <f t="shared" si="5"/>
        <v>4.1406429370545138E-2</v>
      </c>
      <c r="W75" t="s">
        <v>768</v>
      </c>
      <c r="X75" s="6" t="s">
        <v>770</v>
      </c>
    </row>
    <row r="76" spans="1:24" ht="12" customHeight="1" x14ac:dyDescent="0.3">
      <c r="A76" s="2" t="s">
        <v>288</v>
      </c>
      <c r="B76" s="2" t="s">
        <v>39</v>
      </c>
      <c r="C76" s="2" t="s">
        <v>41</v>
      </c>
      <c r="D76" s="2" t="s">
        <v>20</v>
      </c>
      <c r="E76" s="2" t="s">
        <v>65</v>
      </c>
      <c r="F76" s="2" t="s">
        <v>65</v>
      </c>
      <c r="G76" s="2" t="s">
        <v>225</v>
      </c>
      <c r="H76" s="2" t="s">
        <v>241</v>
      </c>
      <c r="I76" s="2" t="s">
        <v>285</v>
      </c>
      <c r="J76" s="2" t="s">
        <v>243</v>
      </c>
      <c r="K76" s="2"/>
      <c r="L76" s="2" t="s">
        <v>77</v>
      </c>
      <c r="M76" s="2"/>
      <c r="N76" s="2" t="s">
        <v>289</v>
      </c>
      <c r="O76" s="2" t="s">
        <v>245</v>
      </c>
      <c r="P76" s="2" t="s">
        <v>246</v>
      </c>
      <c r="Q76" s="2"/>
      <c r="R76" s="2" t="s">
        <v>233</v>
      </c>
      <c r="S76" s="2" t="s">
        <v>247</v>
      </c>
      <c r="T76" s="2" t="s">
        <v>24</v>
      </c>
      <c r="U76">
        <v>81</v>
      </c>
      <c r="V76">
        <f t="shared" si="5"/>
        <v>8.5997968692670665E-2</v>
      </c>
      <c r="W76" t="s">
        <v>768</v>
      </c>
      <c r="X76" s="6" t="s">
        <v>770</v>
      </c>
    </row>
    <row r="77" spans="1:24" ht="12" customHeight="1" x14ac:dyDescent="0.3">
      <c r="A77" s="2" t="s">
        <v>290</v>
      </c>
      <c r="B77" s="2" t="s">
        <v>39</v>
      </c>
      <c r="C77" s="2" t="s">
        <v>41</v>
      </c>
      <c r="D77" s="2" t="s">
        <v>20</v>
      </c>
      <c r="E77" s="2" t="s">
        <v>65</v>
      </c>
      <c r="F77" s="2" t="s">
        <v>65</v>
      </c>
      <c r="G77" s="2" t="s">
        <v>225</v>
      </c>
      <c r="H77" s="2" t="s">
        <v>241</v>
      </c>
      <c r="I77" s="2" t="s">
        <v>285</v>
      </c>
      <c r="J77" s="2" t="s">
        <v>243</v>
      </c>
      <c r="K77" s="2"/>
      <c r="L77" s="2" t="s">
        <v>256</v>
      </c>
      <c r="M77" s="2"/>
      <c r="N77" s="2" t="s">
        <v>291</v>
      </c>
      <c r="O77" s="2" t="s">
        <v>245</v>
      </c>
      <c r="P77" s="2" t="s">
        <v>246</v>
      </c>
      <c r="Q77" s="2"/>
      <c r="R77" s="2" t="s">
        <v>233</v>
      </c>
      <c r="S77" s="2" t="s">
        <v>247</v>
      </c>
      <c r="T77" s="2" t="s">
        <v>24</v>
      </c>
      <c r="U77">
        <v>109</v>
      </c>
      <c r="V77">
        <f t="shared" si="5"/>
        <v>0.11572566157408769</v>
      </c>
      <c r="W77" t="s">
        <v>768</v>
      </c>
      <c r="X77" s="6" t="s">
        <v>770</v>
      </c>
    </row>
    <row r="78" spans="1:24" ht="12" customHeight="1" x14ac:dyDescent="0.3">
      <c r="A78" s="2" t="s">
        <v>292</v>
      </c>
      <c r="B78" s="2" t="s">
        <v>39</v>
      </c>
      <c r="C78" s="2" t="s">
        <v>41</v>
      </c>
      <c r="D78" s="2" t="s">
        <v>20</v>
      </c>
      <c r="E78" s="2" t="s">
        <v>65</v>
      </c>
      <c r="F78" s="2" t="s">
        <v>65</v>
      </c>
      <c r="G78" s="2" t="s">
        <v>225</v>
      </c>
      <c r="H78" s="2" t="s">
        <v>241</v>
      </c>
      <c r="I78" s="2" t="s">
        <v>285</v>
      </c>
      <c r="J78" s="2" t="s">
        <v>243</v>
      </c>
      <c r="K78" s="2"/>
      <c r="L78" s="2" t="s">
        <v>83</v>
      </c>
      <c r="M78" s="2"/>
      <c r="N78" s="2" t="s">
        <v>293</v>
      </c>
      <c r="O78" s="2" t="s">
        <v>245</v>
      </c>
      <c r="P78" s="2" t="s">
        <v>246</v>
      </c>
      <c r="Q78" s="2"/>
      <c r="R78" s="2" t="s">
        <v>233</v>
      </c>
      <c r="S78" s="2" t="s">
        <v>247</v>
      </c>
      <c r="T78" s="2" t="s">
        <v>24</v>
      </c>
      <c r="U78">
        <v>116</v>
      </c>
      <c r="V78">
        <f t="shared" si="5"/>
        <v>0.12315758479444194</v>
      </c>
      <c r="W78" t="s">
        <v>768</v>
      </c>
      <c r="X78" s="6" t="s">
        <v>770</v>
      </c>
    </row>
    <row r="79" spans="1:24" ht="12" customHeight="1" x14ac:dyDescent="0.3">
      <c r="A79" s="2" t="s">
        <v>294</v>
      </c>
      <c r="B79" s="2" t="s">
        <v>39</v>
      </c>
      <c r="C79" s="2" t="s">
        <v>41</v>
      </c>
      <c r="D79" s="2" t="s">
        <v>20</v>
      </c>
      <c r="E79" s="2" t="s">
        <v>65</v>
      </c>
      <c r="F79" s="2" t="s">
        <v>65</v>
      </c>
      <c r="G79" s="2" t="s">
        <v>225</v>
      </c>
      <c r="H79" s="2" t="s">
        <v>241</v>
      </c>
      <c r="I79" s="2" t="s">
        <v>285</v>
      </c>
      <c r="J79" s="2" t="s">
        <v>261</v>
      </c>
      <c r="K79" s="2"/>
      <c r="L79" s="2" t="s">
        <v>244</v>
      </c>
      <c r="M79" s="2"/>
      <c r="N79" s="2" t="s">
        <v>295</v>
      </c>
      <c r="O79" s="2" t="s">
        <v>263</v>
      </c>
      <c r="P79" s="2" t="s">
        <v>276</v>
      </c>
      <c r="Q79" s="2"/>
      <c r="R79" s="2" t="s">
        <v>233</v>
      </c>
      <c r="S79" s="2" t="s">
        <v>247</v>
      </c>
      <c r="T79" s="2" t="s">
        <v>24</v>
      </c>
      <c r="U79">
        <v>46</v>
      </c>
      <c r="V79">
        <f>(U79)/(1000)</f>
        <v>4.5999999999999999E-2</v>
      </c>
      <c r="W79" t="s">
        <v>768</v>
      </c>
      <c r="X79" s="6" t="s">
        <v>770</v>
      </c>
    </row>
    <row r="80" spans="1:24" ht="12" customHeight="1" x14ac:dyDescent="0.3">
      <c r="A80" s="2" t="s">
        <v>296</v>
      </c>
      <c r="B80" s="2" t="s">
        <v>39</v>
      </c>
      <c r="C80" s="2" t="s">
        <v>41</v>
      </c>
      <c r="D80" s="2" t="s">
        <v>20</v>
      </c>
      <c r="E80" s="2" t="s">
        <v>65</v>
      </c>
      <c r="F80" s="2" t="s">
        <v>65</v>
      </c>
      <c r="G80" s="2" t="s">
        <v>225</v>
      </c>
      <c r="H80" s="2" t="s">
        <v>241</v>
      </c>
      <c r="I80" s="2" t="s">
        <v>285</v>
      </c>
      <c r="J80" s="2" t="s">
        <v>261</v>
      </c>
      <c r="K80" s="2"/>
      <c r="L80" s="2" t="s">
        <v>249</v>
      </c>
      <c r="M80" s="2"/>
      <c r="N80" s="2" t="s">
        <v>254</v>
      </c>
      <c r="O80" s="2" t="s">
        <v>263</v>
      </c>
      <c r="P80" s="2" t="s">
        <v>276</v>
      </c>
      <c r="Q80" s="2"/>
      <c r="R80" s="2" t="s">
        <v>233</v>
      </c>
      <c r="S80" s="2" t="s">
        <v>247</v>
      </c>
      <c r="T80" s="2" t="s">
        <v>24</v>
      </c>
      <c r="U80">
        <v>82</v>
      </c>
      <c r="V80">
        <f t="shared" ref="V80:V84" si="6">(U80)/(1000)</f>
        <v>8.2000000000000003E-2</v>
      </c>
      <c r="W80" t="s">
        <v>768</v>
      </c>
      <c r="X80" s="6" t="s">
        <v>770</v>
      </c>
    </row>
    <row r="81" spans="1:24" ht="12" customHeight="1" x14ac:dyDescent="0.3">
      <c r="A81" s="2" t="s">
        <v>297</v>
      </c>
      <c r="B81" s="2" t="s">
        <v>39</v>
      </c>
      <c r="C81" s="2" t="s">
        <v>41</v>
      </c>
      <c r="D81" s="2" t="s">
        <v>20</v>
      </c>
      <c r="E81" s="2" t="s">
        <v>65</v>
      </c>
      <c r="F81" s="2" t="s">
        <v>65</v>
      </c>
      <c r="G81" s="2" t="s">
        <v>225</v>
      </c>
      <c r="H81" s="2" t="s">
        <v>241</v>
      </c>
      <c r="I81" s="2" t="s">
        <v>285</v>
      </c>
      <c r="J81" s="2" t="s">
        <v>261</v>
      </c>
      <c r="K81" s="2"/>
      <c r="L81" s="2" t="s">
        <v>251</v>
      </c>
      <c r="M81" s="2"/>
      <c r="N81" s="2" t="s">
        <v>298</v>
      </c>
      <c r="O81" s="2" t="s">
        <v>263</v>
      </c>
      <c r="P81" s="2" t="s">
        <v>276</v>
      </c>
      <c r="Q81" s="2"/>
      <c r="R81" s="2" t="s">
        <v>233</v>
      </c>
      <c r="S81" s="2" t="s">
        <v>247</v>
      </c>
      <c r="T81" s="2" t="s">
        <v>24</v>
      </c>
      <c r="U81">
        <v>72</v>
      </c>
      <c r="V81">
        <f t="shared" si="6"/>
        <v>7.1999999999999995E-2</v>
      </c>
      <c r="W81" t="s">
        <v>768</v>
      </c>
      <c r="X81" s="6" t="s">
        <v>770</v>
      </c>
    </row>
    <row r="82" spans="1:24" ht="12" customHeight="1" x14ac:dyDescent="0.3">
      <c r="A82" s="2" t="s">
        <v>299</v>
      </c>
      <c r="B82" s="2" t="s">
        <v>39</v>
      </c>
      <c r="C82" s="2" t="s">
        <v>41</v>
      </c>
      <c r="D82" s="2" t="s">
        <v>20</v>
      </c>
      <c r="E82" s="2" t="s">
        <v>65</v>
      </c>
      <c r="F82" s="2" t="s">
        <v>65</v>
      </c>
      <c r="G82" s="2" t="s">
        <v>225</v>
      </c>
      <c r="H82" s="2" t="s">
        <v>241</v>
      </c>
      <c r="I82" s="2" t="s">
        <v>285</v>
      </c>
      <c r="J82" s="2" t="s">
        <v>261</v>
      </c>
      <c r="K82" s="2"/>
      <c r="L82" s="2" t="s">
        <v>77</v>
      </c>
      <c r="M82" s="2"/>
      <c r="N82" s="2" t="s">
        <v>300</v>
      </c>
      <c r="O82" s="2" t="s">
        <v>263</v>
      </c>
      <c r="P82" s="2" t="s">
        <v>276</v>
      </c>
      <c r="Q82" s="2"/>
      <c r="R82" s="2" t="s">
        <v>233</v>
      </c>
      <c r="S82" s="2" t="s">
        <v>247</v>
      </c>
      <c r="T82" s="2" t="s">
        <v>24</v>
      </c>
      <c r="U82">
        <v>99</v>
      </c>
      <c r="V82">
        <f t="shared" si="6"/>
        <v>9.9000000000000005E-2</v>
      </c>
      <c r="W82" t="s">
        <v>768</v>
      </c>
      <c r="X82" s="6" t="s">
        <v>770</v>
      </c>
    </row>
    <row r="83" spans="1:24" ht="12" customHeight="1" x14ac:dyDescent="0.3">
      <c r="A83" s="2" t="s">
        <v>301</v>
      </c>
      <c r="B83" s="2" t="s">
        <v>39</v>
      </c>
      <c r="C83" s="2" t="s">
        <v>41</v>
      </c>
      <c r="D83" s="2" t="s">
        <v>20</v>
      </c>
      <c r="E83" s="2" t="s">
        <v>65</v>
      </c>
      <c r="F83" s="2" t="s">
        <v>65</v>
      </c>
      <c r="G83" s="2" t="s">
        <v>225</v>
      </c>
      <c r="H83" s="2" t="s">
        <v>241</v>
      </c>
      <c r="I83" s="2" t="s">
        <v>285</v>
      </c>
      <c r="J83" s="2" t="s">
        <v>261</v>
      </c>
      <c r="K83" s="2"/>
      <c r="L83" s="2" t="s">
        <v>256</v>
      </c>
      <c r="M83" s="2"/>
      <c r="N83" s="2" t="s">
        <v>302</v>
      </c>
      <c r="O83" s="2" t="s">
        <v>263</v>
      </c>
      <c r="P83" s="2" t="s">
        <v>276</v>
      </c>
      <c r="Q83" s="2"/>
      <c r="R83" s="2" t="s">
        <v>233</v>
      </c>
      <c r="S83" s="2" t="s">
        <v>247</v>
      </c>
      <c r="T83" s="2" t="s">
        <v>24</v>
      </c>
      <c r="U83">
        <v>67</v>
      </c>
      <c r="V83">
        <f t="shared" si="6"/>
        <v>6.7000000000000004E-2</v>
      </c>
      <c r="W83" t="s">
        <v>768</v>
      </c>
      <c r="X83" s="6" t="s">
        <v>770</v>
      </c>
    </row>
    <row r="84" spans="1:24" ht="12" customHeight="1" x14ac:dyDescent="0.3">
      <c r="A84" s="2" t="s">
        <v>303</v>
      </c>
      <c r="B84" s="2" t="s">
        <v>39</v>
      </c>
      <c r="C84" s="2" t="s">
        <v>41</v>
      </c>
      <c r="D84" s="2" t="s">
        <v>20</v>
      </c>
      <c r="E84" s="2" t="s">
        <v>65</v>
      </c>
      <c r="F84" s="2" t="s">
        <v>65</v>
      </c>
      <c r="G84" s="2" t="s">
        <v>225</v>
      </c>
      <c r="H84" s="2" t="s">
        <v>241</v>
      </c>
      <c r="I84" s="2" t="s">
        <v>285</v>
      </c>
      <c r="J84" s="2" t="s">
        <v>261</v>
      </c>
      <c r="K84" s="2"/>
      <c r="L84" s="2" t="s">
        <v>83</v>
      </c>
      <c r="M84" s="2"/>
      <c r="N84" s="2" t="s">
        <v>304</v>
      </c>
      <c r="O84" s="2" t="s">
        <v>263</v>
      </c>
      <c r="P84" s="2" t="s">
        <v>276</v>
      </c>
      <c r="Q84" s="2"/>
      <c r="R84" s="2" t="s">
        <v>233</v>
      </c>
      <c r="S84" s="2" t="s">
        <v>247</v>
      </c>
      <c r="T84" s="2" t="s">
        <v>24</v>
      </c>
      <c r="U84">
        <v>71</v>
      </c>
      <c r="V84">
        <f t="shared" si="6"/>
        <v>7.0999999999999994E-2</v>
      </c>
      <c r="W84" t="s">
        <v>768</v>
      </c>
      <c r="X84" s="6" t="s">
        <v>770</v>
      </c>
    </row>
    <row r="85" spans="1:24" ht="12" customHeight="1" x14ac:dyDescent="0.3">
      <c r="A85" s="2" t="s">
        <v>305</v>
      </c>
      <c r="B85" s="2" t="s">
        <v>39</v>
      </c>
      <c r="C85" s="2" t="s">
        <v>41</v>
      </c>
      <c r="D85" s="2" t="s">
        <v>20</v>
      </c>
      <c r="E85" s="2" t="s">
        <v>33</v>
      </c>
      <c r="F85" s="2" t="s">
        <v>33</v>
      </c>
      <c r="G85" s="2" t="s">
        <v>225</v>
      </c>
      <c r="H85" s="2" t="s">
        <v>241</v>
      </c>
      <c r="I85" s="2" t="s">
        <v>306</v>
      </c>
      <c r="J85" s="2" t="s">
        <v>243</v>
      </c>
      <c r="K85" s="2"/>
      <c r="L85" s="2" t="s">
        <v>307</v>
      </c>
      <c r="M85" s="2"/>
      <c r="N85" s="2" t="s">
        <v>23</v>
      </c>
      <c r="O85" s="2" t="s">
        <v>245</v>
      </c>
      <c r="P85" s="2" t="s">
        <v>246</v>
      </c>
      <c r="Q85" s="2"/>
      <c r="R85" s="2" t="s">
        <v>233</v>
      </c>
      <c r="S85" s="2" t="s">
        <v>247</v>
      </c>
      <c r="T85" s="2" t="s">
        <v>24</v>
      </c>
      <c r="U85">
        <v>1</v>
      </c>
      <c r="V85">
        <f>(U85*$Y$2)/(365*24*1000)</f>
        <v>1.0617033171934651E-3</v>
      </c>
      <c r="W85" t="s">
        <v>768</v>
      </c>
      <c r="X85" s="6" t="s">
        <v>770</v>
      </c>
    </row>
    <row r="86" spans="1:24" ht="12" customHeight="1" x14ac:dyDescent="0.3">
      <c r="A86" s="2" t="s">
        <v>308</v>
      </c>
      <c r="B86" s="2" t="s">
        <v>39</v>
      </c>
      <c r="C86" s="2" t="s">
        <v>41</v>
      </c>
      <c r="D86" s="2" t="s">
        <v>20</v>
      </c>
      <c r="E86" s="2" t="s">
        <v>33</v>
      </c>
      <c r="F86" s="2" t="s">
        <v>33</v>
      </c>
      <c r="G86" s="2" t="s">
        <v>225</v>
      </c>
      <c r="H86" s="2" t="s">
        <v>241</v>
      </c>
      <c r="I86" s="2" t="s">
        <v>306</v>
      </c>
      <c r="J86" s="2" t="s">
        <v>243</v>
      </c>
      <c r="K86" s="2"/>
      <c r="L86" s="2" t="s">
        <v>83</v>
      </c>
      <c r="M86" s="2"/>
      <c r="N86" s="2" t="s">
        <v>23</v>
      </c>
      <c r="O86" s="2" t="s">
        <v>245</v>
      </c>
      <c r="P86" s="2" t="s">
        <v>246</v>
      </c>
      <c r="Q86" s="2"/>
      <c r="R86" s="2" t="s">
        <v>233</v>
      </c>
      <c r="S86" s="2" t="s">
        <v>247</v>
      </c>
      <c r="T86" s="2" t="s">
        <v>24</v>
      </c>
      <c r="U86">
        <v>1</v>
      </c>
      <c r="V86">
        <f>(U86*$Y$2)/(365*24*1000)</f>
        <v>1.0617033171934651E-3</v>
      </c>
      <c r="W86" t="s">
        <v>768</v>
      </c>
      <c r="X86" s="6" t="s">
        <v>770</v>
      </c>
    </row>
    <row r="87" spans="1:24" ht="12" customHeight="1" x14ac:dyDescent="0.3">
      <c r="A87" s="2" t="s">
        <v>309</v>
      </c>
      <c r="B87" s="2" t="s">
        <v>39</v>
      </c>
      <c r="C87" s="2" t="s">
        <v>41</v>
      </c>
      <c r="D87" s="2" t="s">
        <v>20</v>
      </c>
      <c r="E87" s="2" t="s">
        <v>33</v>
      </c>
      <c r="F87" s="2" t="s">
        <v>33</v>
      </c>
      <c r="G87" s="2" t="s">
        <v>225</v>
      </c>
      <c r="H87" s="2" t="s">
        <v>241</v>
      </c>
      <c r="I87" s="2" t="s">
        <v>306</v>
      </c>
      <c r="J87" s="2" t="s">
        <v>261</v>
      </c>
      <c r="K87" s="2"/>
      <c r="L87" s="2" t="s">
        <v>307</v>
      </c>
      <c r="M87" s="2"/>
      <c r="N87" s="2" t="s">
        <v>310</v>
      </c>
      <c r="O87" s="2" t="s">
        <v>263</v>
      </c>
      <c r="P87" s="2" t="s">
        <v>276</v>
      </c>
      <c r="Q87" s="2"/>
      <c r="R87" s="2" t="s">
        <v>233</v>
      </c>
      <c r="S87" s="2" t="s">
        <v>247</v>
      </c>
      <c r="T87" s="2" t="s">
        <v>24</v>
      </c>
      <c r="U87">
        <v>-4</v>
      </c>
      <c r="V87">
        <f>(U87)/(1000)</f>
        <v>-4.0000000000000001E-3</v>
      </c>
      <c r="W87" t="s">
        <v>768</v>
      </c>
      <c r="X87" s="6" t="s">
        <v>770</v>
      </c>
    </row>
    <row r="88" spans="1:24" ht="12" customHeight="1" x14ac:dyDescent="0.3">
      <c r="A88" s="2" t="s">
        <v>311</v>
      </c>
      <c r="B88" s="2" t="s">
        <v>39</v>
      </c>
      <c r="C88" s="2" t="s">
        <v>41</v>
      </c>
      <c r="D88" s="2" t="s">
        <v>20</v>
      </c>
      <c r="E88" s="2" t="s">
        <v>33</v>
      </c>
      <c r="F88" s="2" t="s">
        <v>33</v>
      </c>
      <c r="G88" s="2" t="s">
        <v>225</v>
      </c>
      <c r="H88" s="2" t="s">
        <v>241</v>
      </c>
      <c r="I88" s="2" t="s">
        <v>306</v>
      </c>
      <c r="J88" s="2" t="s">
        <v>261</v>
      </c>
      <c r="K88" s="2"/>
      <c r="L88" s="2" t="s">
        <v>83</v>
      </c>
      <c r="M88" s="2"/>
      <c r="N88" s="2" t="s">
        <v>310</v>
      </c>
      <c r="O88" s="2" t="s">
        <v>263</v>
      </c>
      <c r="P88" s="2" t="s">
        <v>276</v>
      </c>
      <c r="Q88" s="2"/>
      <c r="R88" s="2" t="s">
        <v>233</v>
      </c>
      <c r="S88" s="2" t="s">
        <v>247</v>
      </c>
      <c r="T88" s="2" t="s">
        <v>24</v>
      </c>
      <c r="U88">
        <v>-4</v>
      </c>
      <c r="V88">
        <f>(U88)/(1000)</f>
        <v>-4.0000000000000001E-3</v>
      </c>
      <c r="W88" t="s">
        <v>768</v>
      </c>
      <c r="X88" s="6" t="s">
        <v>770</v>
      </c>
    </row>
    <row r="89" spans="1:24" ht="12" customHeight="1" x14ac:dyDescent="0.3">
      <c r="A89" s="2" t="s">
        <v>312</v>
      </c>
      <c r="B89" s="2" t="s">
        <v>40</v>
      </c>
      <c r="C89" s="2" t="s">
        <v>42</v>
      </c>
      <c r="D89" s="2" t="s">
        <v>20</v>
      </c>
      <c r="E89" s="2" t="s">
        <v>65</v>
      </c>
      <c r="F89" s="2" t="s">
        <v>65</v>
      </c>
      <c r="G89" s="2" t="s">
        <v>225</v>
      </c>
      <c r="H89" s="2" t="s">
        <v>241</v>
      </c>
      <c r="I89" s="2" t="s">
        <v>313</v>
      </c>
      <c r="J89" s="2" t="s">
        <v>243</v>
      </c>
      <c r="K89" s="2"/>
      <c r="L89" s="2" t="s">
        <v>244</v>
      </c>
      <c r="M89" s="2"/>
      <c r="N89" s="2" t="s">
        <v>57</v>
      </c>
      <c r="O89" s="2" t="s">
        <v>245</v>
      </c>
      <c r="P89" s="2" t="s">
        <v>246</v>
      </c>
      <c r="Q89" s="2"/>
      <c r="R89" s="2" t="s">
        <v>233</v>
      </c>
      <c r="S89" s="2" t="s">
        <v>247</v>
      </c>
      <c r="T89" s="2" t="s">
        <v>24</v>
      </c>
      <c r="U89">
        <v>14</v>
      </c>
      <c r="V89">
        <f t="shared" ref="V89:V94" si="7">(U89*$Y$2)/(365*24*1000)</f>
        <v>1.486384644070851E-2</v>
      </c>
      <c r="W89" t="s">
        <v>768</v>
      </c>
      <c r="X89" s="6" t="s">
        <v>770</v>
      </c>
    </row>
    <row r="90" spans="1:24" ht="12" customHeight="1" x14ac:dyDescent="0.3">
      <c r="A90" s="2" t="s">
        <v>314</v>
      </c>
      <c r="B90" s="2" t="s">
        <v>40</v>
      </c>
      <c r="C90" s="2" t="s">
        <v>42</v>
      </c>
      <c r="D90" s="2" t="s">
        <v>20</v>
      </c>
      <c r="E90" s="2" t="s">
        <v>65</v>
      </c>
      <c r="F90" s="2" t="s">
        <v>65</v>
      </c>
      <c r="G90" s="2" t="s">
        <v>225</v>
      </c>
      <c r="H90" s="2" t="s">
        <v>241</v>
      </c>
      <c r="I90" s="2" t="s">
        <v>313</v>
      </c>
      <c r="J90" s="2" t="s">
        <v>243</v>
      </c>
      <c r="K90" s="2"/>
      <c r="L90" s="2" t="s">
        <v>249</v>
      </c>
      <c r="M90" s="2"/>
      <c r="N90" s="2" t="s">
        <v>61</v>
      </c>
      <c r="O90" s="2" t="s">
        <v>245</v>
      </c>
      <c r="P90" s="2" t="s">
        <v>246</v>
      </c>
      <c r="Q90" s="2"/>
      <c r="R90" s="2" t="s">
        <v>233</v>
      </c>
      <c r="S90" s="2" t="s">
        <v>247</v>
      </c>
      <c r="T90" s="2" t="s">
        <v>24</v>
      </c>
      <c r="U90">
        <v>15</v>
      </c>
      <c r="V90">
        <f t="shared" si="7"/>
        <v>1.5925549757901974E-2</v>
      </c>
      <c r="W90" t="s">
        <v>768</v>
      </c>
      <c r="X90" s="6" t="s">
        <v>770</v>
      </c>
    </row>
    <row r="91" spans="1:24" ht="12" customHeight="1" x14ac:dyDescent="0.3">
      <c r="A91" s="2" t="s">
        <v>315</v>
      </c>
      <c r="B91" s="2" t="s">
        <v>40</v>
      </c>
      <c r="C91" s="2" t="s">
        <v>42</v>
      </c>
      <c r="D91" s="2" t="s">
        <v>20</v>
      </c>
      <c r="E91" s="2" t="s">
        <v>65</v>
      </c>
      <c r="F91" s="2" t="s">
        <v>65</v>
      </c>
      <c r="G91" s="2" t="s">
        <v>225</v>
      </c>
      <c r="H91" s="2" t="s">
        <v>241</v>
      </c>
      <c r="I91" s="2" t="s">
        <v>313</v>
      </c>
      <c r="J91" s="2" t="s">
        <v>243</v>
      </c>
      <c r="K91" s="2"/>
      <c r="L91" s="2" t="s">
        <v>251</v>
      </c>
      <c r="M91" s="2"/>
      <c r="N91" s="2" t="s">
        <v>316</v>
      </c>
      <c r="O91" s="2" t="s">
        <v>245</v>
      </c>
      <c r="P91" s="2" t="s">
        <v>246</v>
      </c>
      <c r="Q91" s="2"/>
      <c r="R91" s="2" t="s">
        <v>233</v>
      </c>
      <c r="S91" s="2" t="s">
        <v>247</v>
      </c>
      <c r="T91" s="2" t="s">
        <v>24</v>
      </c>
      <c r="U91">
        <v>121</v>
      </c>
      <c r="V91">
        <f t="shared" si="7"/>
        <v>0.12846610138040926</v>
      </c>
      <c r="W91" t="s">
        <v>768</v>
      </c>
      <c r="X91" s="6" t="s">
        <v>770</v>
      </c>
    </row>
    <row r="92" spans="1:24" ht="12" customHeight="1" x14ac:dyDescent="0.3">
      <c r="A92" s="2" t="s">
        <v>317</v>
      </c>
      <c r="B92" s="2" t="s">
        <v>40</v>
      </c>
      <c r="C92" s="2" t="s">
        <v>42</v>
      </c>
      <c r="D92" s="2" t="s">
        <v>20</v>
      </c>
      <c r="E92" s="2" t="s">
        <v>65</v>
      </c>
      <c r="F92" s="2" t="s">
        <v>65</v>
      </c>
      <c r="G92" s="2" t="s">
        <v>225</v>
      </c>
      <c r="H92" s="2" t="s">
        <v>241</v>
      </c>
      <c r="I92" s="2" t="s">
        <v>313</v>
      </c>
      <c r="J92" s="2" t="s">
        <v>243</v>
      </c>
      <c r="K92" s="2"/>
      <c r="L92" s="2" t="s">
        <v>77</v>
      </c>
      <c r="M92" s="2"/>
      <c r="N92" s="2" t="s">
        <v>318</v>
      </c>
      <c r="O92" s="2" t="s">
        <v>245</v>
      </c>
      <c r="P92" s="2" t="s">
        <v>246</v>
      </c>
      <c r="Q92" s="2"/>
      <c r="R92" s="2" t="s">
        <v>233</v>
      </c>
      <c r="S92" s="2" t="s">
        <v>247</v>
      </c>
      <c r="T92" s="2" t="s">
        <v>24</v>
      </c>
      <c r="U92">
        <v>111</v>
      </c>
      <c r="V92">
        <f t="shared" si="7"/>
        <v>0.1178490682084746</v>
      </c>
      <c r="W92" t="s">
        <v>768</v>
      </c>
      <c r="X92" s="6" t="s">
        <v>770</v>
      </c>
    </row>
    <row r="93" spans="1:24" ht="12" customHeight="1" x14ac:dyDescent="0.3">
      <c r="A93" s="2" t="s">
        <v>319</v>
      </c>
      <c r="B93" s="2" t="s">
        <v>40</v>
      </c>
      <c r="C93" s="2" t="s">
        <v>42</v>
      </c>
      <c r="D93" s="2" t="s">
        <v>20</v>
      </c>
      <c r="E93" s="2" t="s">
        <v>65</v>
      </c>
      <c r="F93" s="2" t="s">
        <v>65</v>
      </c>
      <c r="G93" s="2" t="s">
        <v>225</v>
      </c>
      <c r="H93" s="2" t="s">
        <v>241</v>
      </c>
      <c r="I93" s="2" t="s">
        <v>313</v>
      </c>
      <c r="J93" s="2" t="s">
        <v>243</v>
      </c>
      <c r="K93" s="2"/>
      <c r="L93" s="2" t="s">
        <v>256</v>
      </c>
      <c r="M93" s="2"/>
      <c r="N93" s="2" t="s">
        <v>320</v>
      </c>
      <c r="O93" s="2" t="s">
        <v>245</v>
      </c>
      <c r="P93" s="2" t="s">
        <v>246</v>
      </c>
      <c r="Q93" s="2"/>
      <c r="R93" s="2" t="s">
        <v>233</v>
      </c>
      <c r="S93" s="2" t="s">
        <v>247</v>
      </c>
      <c r="T93" s="2" t="s">
        <v>24</v>
      </c>
      <c r="U93">
        <v>239</v>
      </c>
      <c r="V93">
        <f t="shared" si="7"/>
        <v>0.25374709280923813</v>
      </c>
      <c r="W93" t="s">
        <v>768</v>
      </c>
      <c r="X93" s="6" t="s">
        <v>770</v>
      </c>
    </row>
    <row r="94" spans="1:24" ht="12" customHeight="1" x14ac:dyDescent="0.3">
      <c r="A94" s="2" t="s">
        <v>321</v>
      </c>
      <c r="B94" s="2" t="s">
        <v>40</v>
      </c>
      <c r="C94" s="2" t="s">
        <v>42</v>
      </c>
      <c r="D94" s="2" t="s">
        <v>20</v>
      </c>
      <c r="E94" s="2" t="s">
        <v>65</v>
      </c>
      <c r="F94" s="2" t="s">
        <v>65</v>
      </c>
      <c r="G94" s="2" t="s">
        <v>225</v>
      </c>
      <c r="H94" s="2" t="s">
        <v>241</v>
      </c>
      <c r="I94" s="2" t="s">
        <v>313</v>
      </c>
      <c r="J94" s="2" t="s">
        <v>243</v>
      </c>
      <c r="K94" s="2"/>
      <c r="L94" s="2" t="s">
        <v>83</v>
      </c>
      <c r="M94" s="2"/>
      <c r="N94" s="2" t="s">
        <v>322</v>
      </c>
      <c r="O94" s="2" t="s">
        <v>245</v>
      </c>
      <c r="P94" s="2" t="s">
        <v>246</v>
      </c>
      <c r="Q94" s="2"/>
      <c r="R94" s="2" t="s">
        <v>233</v>
      </c>
      <c r="S94" s="2" t="s">
        <v>247</v>
      </c>
      <c r="T94" s="2" t="s">
        <v>24</v>
      </c>
      <c r="U94">
        <v>263</v>
      </c>
      <c r="V94">
        <f t="shared" si="7"/>
        <v>0.2792279724218813</v>
      </c>
      <c r="W94" t="s">
        <v>768</v>
      </c>
      <c r="X94" s="6" t="s">
        <v>770</v>
      </c>
    </row>
    <row r="95" spans="1:24" ht="12" customHeight="1" x14ac:dyDescent="0.3">
      <c r="A95" s="2" t="s">
        <v>323</v>
      </c>
      <c r="B95" s="2" t="s">
        <v>40</v>
      </c>
      <c r="C95" s="2" t="s">
        <v>42</v>
      </c>
      <c r="D95" s="2" t="s">
        <v>20</v>
      </c>
      <c r="E95" s="2" t="s">
        <v>65</v>
      </c>
      <c r="F95" s="2" t="s">
        <v>65</v>
      </c>
      <c r="G95" s="2" t="s">
        <v>225</v>
      </c>
      <c r="H95" s="2" t="s">
        <v>241</v>
      </c>
      <c r="I95" s="2" t="s">
        <v>313</v>
      </c>
      <c r="J95" s="2" t="s">
        <v>261</v>
      </c>
      <c r="K95" s="2"/>
      <c r="L95" s="2" t="s">
        <v>244</v>
      </c>
      <c r="M95" s="2"/>
      <c r="N95" s="2" t="s">
        <v>324</v>
      </c>
      <c r="O95" s="2" t="s">
        <v>263</v>
      </c>
      <c r="P95" s="2" t="s">
        <v>276</v>
      </c>
      <c r="Q95" s="2"/>
      <c r="R95" s="2" t="s">
        <v>233</v>
      </c>
      <c r="S95" s="2" t="s">
        <v>247</v>
      </c>
      <c r="T95" s="2" t="s">
        <v>24</v>
      </c>
      <c r="U95">
        <v>94</v>
      </c>
      <c r="V95">
        <f>(U95)/(1000)</f>
        <v>9.4E-2</v>
      </c>
      <c r="W95" t="s">
        <v>768</v>
      </c>
      <c r="X95" s="6" t="s">
        <v>770</v>
      </c>
    </row>
    <row r="96" spans="1:24" ht="12" customHeight="1" x14ac:dyDescent="0.3">
      <c r="A96" s="2" t="s">
        <v>325</v>
      </c>
      <c r="B96" s="2" t="s">
        <v>40</v>
      </c>
      <c r="C96" s="2" t="s">
        <v>42</v>
      </c>
      <c r="D96" s="2" t="s">
        <v>20</v>
      </c>
      <c r="E96" s="2" t="s">
        <v>65</v>
      </c>
      <c r="F96" s="2" t="s">
        <v>65</v>
      </c>
      <c r="G96" s="2" t="s">
        <v>225</v>
      </c>
      <c r="H96" s="2" t="s">
        <v>241</v>
      </c>
      <c r="I96" s="2" t="s">
        <v>313</v>
      </c>
      <c r="J96" s="2" t="s">
        <v>261</v>
      </c>
      <c r="K96" s="2"/>
      <c r="L96" s="2" t="s">
        <v>249</v>
      </c>
      <c r="M96" s="2"/>
      <c r="N96" s="2" t="s">
        <v>326</v>
      </c>
      <c r="O96" s="2" t="s">
        <v>263</v>
      </c>
      <c r="P96" s="2" t="s">
        <v>276</v>
      </c>
      <c r="Q96" s="2"/>
      <c r="R96" s="2" t="s">
        <v>233</v>
      </c>
      <c r="S96" s="2" t="s">
        <v>247</v>
      </c>
      <c r="T96" s="2" t="s">
        <v>24</v>
      </c>
      <c r="U96">
        <v>163</v>
      </c>
      <c r="V96">
        <f t="shared" ref="V96:V100" si="8">(U96)/(1000)</f>
        <v>0.16300000000000001</v>
      </c>
      <c r="W96" t="s">
        <v>768</v>
      </c>
      <c r="X96" s="6" t="s">
        <v>770</v>
      </c>
    </row>
    <row r="97" spans="1:24" ht="12" customHeight="1" x14ac:dyDescent="0.3">
      <c r="A97" s="2" t="s">
        <v>327</v>
      </c>
      <c r="B97" s="2" t="s">
        <v>40</v>
      </c>
      <c r="C97" s="2" t="s">
        <v>42</v>
      </c>
      <c r="D97" s="2" t="s">
        <v>20</v>
      </c>
      <c r="E97" s="2" t="s">
        <v>65</v>
      </c>
      <c r="F97" s="2" t="s">
        <v>65</v>
      </c>
      <c r="G97" s="2" t="s">
        <v>225</v>
      </c>
      <c r="H97" s="2" t="s">
        <v>241</v>
      </c>
      <c r="I97" s="2" t="s">
        <v>313</v>
      </c>
      <c r="J97" s="2" t="s">
        <v>261</v>
      </c>
      <c r="K97" s="2"/>
      <c r="L97" s="2" t="s">
        <v>251</v>
      </c>
      <c r="M97" s="2"/>
      <c r="N97" s="2" t="s">
        <v>328</v>
      </c>
      <c r="O97" s="2" t="s">
        <v>263</v>
      </c>
      <c r="P97" s="2" t="s">
        <v>276</v>
      </c>
      <c r="Q97" s="2"/>
      <c r="R97" s="2" t="s">
        <v>233</v>
      </c>
      <c r="S97" s="2" t="s">
        <v>247</v>
      </c>
      <c r="T97" s="2" t="s">
        <v>24</v>
      </c>
      <c r="U97">
        <v>183</v>
      </c>
      <c r="V97">
        <f t="shared" si="8"/>
        <v>0.183</v>
      </c>
      <c r="W97" t="s">
        <v>768</v>
      </c>
      <c r="X97" s="6" t="s">
        <v>770</v>
      </c>
    </row>
    <row r="98" spans="1:24" ht="12" customHeight="1" x14ac:dyDescent="0.3">
      <c r="A98" s="2" t="s">
        <v>329</v>
      </c>
      <c r="B98" s="2" t="s">
        <v>40</v>
      </c>
      <c r="C98" s="2" t="s">
        <v>42</v>
      </c>
      <c r="D98" s="2" t="s">
        <v>20</v>
      </c>
      <c r="E98" s="2" t="s">
        <v>65</v>
      </c>
      <c r="F98" s="2" t="s">
        <v>65</v>
      </c>
      <c r="G98" s="2" t="s">
        <v>225</v>
      </c>
      <c r="H98" s="2" t="s">
        <v>241</v>
      </c>
      <c r="I98" s="2" t="s">
        <v>313</v>
      </c>
      <c r="J98" s="2" t="s">
        <v>261</v>
      </c>
      <c r="K98" s="2"/>
      <c r="L98" s="2" t="s">
        <v>77</v>
      </c>
      <c r="M98" s="2"/>
      <c r="N98" s="2" t="s">
        <v>330</v>
      </c>
      <c r="O98" s="2" t="s">
        <v>263</v>
      </c>
      <c r="P98" s="2" t="s">
        <v>276</v>
      </c>
      <c r="Q98" s="2"/>
      <c r="R98" s="2" t="s">
        <v>233</v>
      </c>
      <c r="S98" s="2" t="s">
        <v>247</v>
      </c>
      <c r="T98" s="2" t="s">
        <v>24</v>
      </c>
      <c r="U98">
        <v>215</v>
      </c>
      <c r="V98">
        <f t="shared" si="8"/>
        <v>0.215</v>
      </c>
      <c r="W98" t="s">
        <v>768</v>
      </c>
      <c r="X98" s="6" t="s">
        <v>770</v>
      </c>
    </row>
    <row r="99" spans="1:24" ht="12" customHeight="1" x14ac:dyDescent="0.3">
      <c r="A99" s="2" t="s">
        <v>331</v>
      </c>
      <c r="B99" s="2" t="s">
        <v>40</v>
      </c>
      <c r="C99" s="2" t="s">
        <v>42</v>
      </c>
      <c r="D99" s="2" t="s">
        <v>20</v>
      </c>
      <c r="E99" s="2" t="s">
        <v>65</v>
      </c>
      <c r="F99" s="2" t="s">
        <v>65</v>
      </c>
      <c r="G99" s="2" t="s">
        <v>225</v>
      </c>
      <c r="H99" s="2" t="s">
        <v>241</v>
      </c>
      <c r="I99" s="2" t="s">
        <v>313</v>
      </c>
      <c r="J99" s="2" t="s">
        <v>261</v>
      </c>
      <c r="K99" s="2"/>
      <c r="L99" s="2" t="s">
        <v>256</v>
      </c>
      <c r="M99" s="2"/>
      <c r="N99" s="2" t="s">
        <v>231</v>
      </c>
      <c r="O99" s="2" t="s">
        <v>263</v>
      </c>
      <c r="P99" s="2" t="s">
        <v>276</v>
      </c>
      <c r="Q99" s="2"/>
      <c r="R99" s="2" t="s">
        <v>233</v>
      </c>
      <c r="S99" s="2" t="s">
        <v>247</v>
      </c>
      <c r="T99" s="2" t="s">
        <v>24</v>
      </c>
      <c r="U99">
        <v>147</v>
      </c>
      <c r="V99">
        <f t="shared" si="8"/>
        <v>0.14699999999999999</v>
      </c>
      <c r="W99" t="s">
        <v>768</v>
      </c>
      <c r="X99" s="6" t="s">
        <v>770</v>
      </c>
    </row>
    <row r="100" spans="1:24" ht="12" customHeight="1" x14ac:dyDescent="0.3">
      <c r="A100" s="2" t="s">
        <v>332</v>
      </c>
      <c r="B100" s="2" t="s">
        <v>40</v>
      </c>
      <c r="C100" s="2" t="s">
        <v>42</v>
      </c>
      <c r="D100" s="2" t="s">
        <v>20</v>
      </c>
      <c r="E100" s="2" t="s">
        <v>65</v>
      </c>
      <c r="F100" s="2" t="s">
        <v>65</v>
      </c>
      <c r="G100" s="2" t="s">
        <v>225</v>
      </c>
      <c r="H100" s="2" t="s">
        <v>241</v>
      </c>
      <c r="I100" s="2" t="s">
        <v>313</v>
      </c>
      <c r="J100" s="2" t="s">
        <v>261</v>
      </c>
      <c r="K100" s="2"/>
      <c r="L100" s="2" t="s">
        <v>83</v>
      </c>
      <c r="M100" s="2"/>
      <c r="N100" s="2" t="s">
        <v>333</v>
      </c>
      <c r="O100" s="2" t="s">
        <v>263</v>
      </c>
      <c r="P100" s="2" t="s">
        <v>276</v>
      </c>
      <c r="Q100" s="2"/>
      <c r="R100" s="2" t="s">
        <v>233</v>
      </c>
      <c r="S100" s="2" t="s">
        <v>247</v>
      </c>
      <c r="T100" s="2" t="s">
        <v>24</v>
      </c>
      <c r="U100">
        <v>162</v>
      </c>
      <c r="V100">
        <f t="shared" si="8"/>
        <v>0.16200000000000001</v>
      </c>
      <c r="W100" t="s">
        <v>768</v>
      </c>
      <c r="X100" s="6" t="s">
        <v>770</v>
      </c>
    </row>
    <row r="101" spans="1:24" ht="12" customHeight="1" x14ac:dyDescent="0.3">
      <c r="A101" s="2" t="s">
        <v>334</v>
      </c>
      <c r="B101" s="2" t="s">
        <v>40</v>
      </c>
      <c r="C101" s="2" t="s">
        <v>42</v>
      </c>
      <c r="D101" s="2" t="s">
        <v>20</v>
      </c>
      <c r="E101" s="2" t="s">
        <v>33</v>
      </c>
      <c r="F101" s="2" t="s">
        <v>33</v>
      </c>
      <c r="G101" s="2" t="s">
        <v>225</v>
      </c>
      <c r="H101" s="2" t="s">
        <v>241</v>
      </c>
      <c r="I101" s="2" t="s">
        <v>335</v>
      </c>
      <c r="J101" s="2" t="s">
        <v>243</v>
      </c>
      <c r="K101" s="2"/>
      <c r="L101" s="2" t="s">
        <v>336</v>
      </c>
      <c r="M101" s="2"/>
      <c r="N101" s="2" t="s">
        <v>37</v>
      </c>
      <c r="O101" s="2" t="s">
        <v>245</v>
      </c>
      <c r="P101" s="2" t="s">
        <v>246</v>
      </c>
      <c r="Q101" s="2"/>
      <c r="R101" s="2" t="s">
        <v>233</v>
      </c>
      <c r="S101" s="2" t="s">
        <v>247</v>
      </c>
      <c r="T101" s="2" t="s">
        <v>24</v>
      </c>
      <c r="U101">
        <v>4</v>
      </c>
      <c r="V101">
        <f>(U101*$Y$2)/(365*24*1000)</f>
        <v>4.2468132687738603E-3</v>
      </c>
      <c r="W101" t="s">
        <v>768</v>
      </c>
      <c r="X101" s="6" t="s">
        <v>770</v>
      </c>
    </row>
    <row r="102" spans="1:24" ht="12" customHeight="1" x14ac:dyDescent="0.3">
      <c r="A102" s="2" t="s">
        <v>337</v>
      </c>
      <c r="B102" s="2" t="s">
        <v>40</v>
      </c>
      <c r="C102" s="2" t="s">
        <v>42</v>
      </c>
      <c r="D102" s="2" t="s">
        <v>20</v>
      </c>
      <c r="E102" s="2" t="s">
        <v>33</v>
      </c>
      <c r="F102" s="2" t="s">
        <v>33</v>
      </c>
      <c r="G102" s="2" t="s">
        <v>225</v>
      </c>
      <c r="H102" s="2" t="s">
        <v>241</v>
      </c>
      <c r="I102" s="2" t="s">
        <v>335</v>
      </c>
      <c r="J102" s="2" t="s">
        <v>261</v>
      </c>
      <c r="K102" s="2"/>
      <c r="L102" s="2" t="s">
        <v>336</v>
      </c>
      <c r="M102" s="2"/>
      <c r="N102" s="2" t="s">
        <v>338</v>
      </c>
      <c r="O102" s="2" t="s">
        <v>263</v>
      </c>
      <c r="P102" s="2" t="s">
        <v>276</v>
      </c>
      <c r="Q102" s="2"/>
      <c r="R102" s="2" t="s">
        <v>233</v>
      </c>
      <c r="S102" s="2" t="s">
        <v>247</v>
      </c>
      <c r="T102" s="2" t="s">
        <v>24</v>
      </c>
      <c r="U102">
        <v>-11</v>
      </c>
      <c r="V102">
        <f>(U102)/(1000)</f>
        <v>-1.0999999999999999E-2</v>
      </c>
      <c r="W102" t="s">
        <v>768</v>
      </c>
      <c r="X102" s="6" t="s">
        <v>770</v>
      </c>
    </row>
    <row r="103" spans="1:24" ht="12" customHeight="1" x14ac:dyDescent="0.3">
      <c r="A103" s="2" t="s">
        <v>339</v>
      </c>
      <c r="B103" s="2" t="s">
        <v>340</v>
      </c>
      <c r="C103" s="2" t="s">
        <v>341</v>
      </c>
      <c r="D103" s="2" t="s">
        <v>20</v>
      </c>
      <c r="E103" s="2" t="s">
        <v>65</v>
      </c>
      <c r="F103" s="2" t="s">
        <v>65</v>
      </c>
      <c r="G103" s="2" t="s">
        <v>225</v>
      </c>
      <c r="H103" s="2" t="s">
        <v>241</v>
      </c>
      <c r="I103" s="2" t="s">
        <v>342</v>
      </c>
      <c r="J103" s="2" t="s">
        <v>243</v>
      </c>
      <c r="K103" s="2"/>
      <c r="L103" s="2" t="s">
        <v>256</v>
      </c>
      <c r="M103" s="2"/>
      <c r="N103" s="2" t="s">
        <v>343</v>
      </c>
      <c r="O103" s="2" t="s">
        <v>245</v>
      </c>
      <c r="P103" s="2" t="s">
        <v>246</v>
      </c>
      <c r="Q103" s="2"/>
      <c r="R103" s="2" t="s">
        <v>233</v>
      </c>
      <c r="S103" s="2" t="s">
        <v>247</v>
      </c>
      <c r="T103" s="2" t="s">
        <v>24</v>
      </c>
      <c r="U103">
        <v>40</v>
      </c>
      <c r="V103">
        <f>(U103*$Y$2)/(365*24*1000)</f>
        <v>4.2468132687738601E-2</v>
      </c>
      <c r="W103" t="s">
        <v>768</v>
      </c>
      <c r="X103" s="6" t="s">
        <v>770</v>
      </c>
    </row>
    <row r="104" spans="1:24" ht="12" customHeight="1" x14ac:dyDescent="0.3">
      <c r="A104" s="2" t="s">
        <v>344</v>
      </c>
      <c r="B104" s="2" t="s">
        <v>340</v>
      </c>
      <c r="C104" s="2" t="s">
        <v>341</v>
      </c>
      <c r="D104" s="2" t="s">
        <v>20</v>
      </c>
      <c r="E104" s="2" t="s">
        <v>65</v>
      </c>
      <c r="F104" s="2" t="s">
        <v>65</v>
      </c>
      <c r="G104" s="2" t="s">
        <v>225</v>
      </c>
      <c r="H104" s="2" t="s">
        <v>241</v>
      </c>
      <c r="I104" s="2" t="s">
        <v>342</v>
      </c>
      <c r="J104" s="2" t="s">
        <v>243</v>
      </c>
      <c r="K104" s="2"/>
      <c r="L104" s="2" t="s">
        <v>83</v>
      </c>
      <c r="M104" s="2"/>
      <c r="N104" s="2" t="s">
        <v>345</v>
      </c>
      <c r="O104" s="2" t="s">
        <v>245</v>
      </c>
      <c r="P104" s="2" t="s">
        <v>246</v>
      </c>
      <c r="Q104" s="2"/>
      <c r="R104" s="2" t="s">
        <v>233</v>
      </c>
      <c r="S104" s="2" t="s">
        <v>247</v>
      </c>
      <c r="T104" s="2" t="s">
        <v>24</v>
      </c>
      <c r="U104">
        <v>53</v>
      </c>
      <c r="V104">
        <f>(U104*$Y$2)/(365*24*1000)</f>
        <v>5.6270275811253642E-2</v>
      </c>
      <c r="W104" t="s">
        <v>768</v>
      </c>
      <c r="X104" s="6" t="s">
        <v>770</v>
      </c>
    </row>
    <row r="105" spans="1:24" ht="12" customHeight="1" x14ac:dyDescent="0.3">
      <c r="A105" s="2" t="s">
        <v>346</v>
      </c>
      <c r="B105" s="2" t="s">
        <v>340</v>
      </c>
      <c r="C105" s="2" t="s">
        <v>341</v>
      </c>
      <c r="D105" s="2" t="s">
        <v>20</v>
      </c>
      <c r="E105" s="2" t="s">
        <v>65</v>
      </c>
      <c r="F105" s="2" t="s">
        <v>65</v>
      </c>
      <c r="G105" s="2" t="s">
        <v>225</v>
      </c>
      <c r="H105" s="2" t="s">
        <v>241</v>
      </c>
      <c r="I105" s="2" t="s">
        <v>342</v>
      </c>
      <c r="J105" s="2" t="s">
        <v>261</v>
      </c>
      <c r="K105" s="2"/>
      <c r="L105" s="2" t="s">
        <v>256</v>
      </c>
      <c r="M105" s="2"/>
      <c r="N105" s="2" t="s">
        <v>347</v>
      </c>
      <c r="O105" s="2" t="s">
        <v>263</v>
      </c>
      <c r="P105" s="2" t="s">
        <v>276</v>
      </c>
      <c r="Q105" s="2"/>
      <c r="R105" s="2" t="s">
        <v>233</v>
      </c>
      <c r="S105" s="2" t="s">
        <v>247</v>
      </c>
      <c r="T105" s="2" t="s">
        <v>24</v>
      </c>
      <c r="U105">
        <v>24</v>
      </c>
      <c r="V105">
        <f>(U105)/(1000)</f>
        <v>2.4E-2</v>
      </c>
      <c r="W105" t="s">
        <v>768</v>
      </c>
      <c r="X105" s="6" t="s">
        <v>770</v>
      </c>
    </row>
    <row r="106" spans="1:24" ht="12" customHeight="1" x14ac:dyDescent="0.3">
      <c r="A106" s="2" t="s">
        <v>348</v>
      </c>
      <c r="B106" s="2" t="s">
        <v>340</v>
      </c>
      <c r="C106" s="2" t="s">
        <v>341</v>
      </c>
      <c r="D106" s="2" t="s">
        <v>20</v>
      </c>
      <c r="E106" s="2" t="s">
        <v>65</v>
      </c>
      <c r="F106" s="2" t="s">
        <v>65</v>
      </c>
      <c r="G106" s="2" t="s">
        <v>225</v>
      </c>
      <c r="H106" s="2" t="s">
        <v>241</v>
      </c>
      <c r="I106" s="2" t="s">
        <v>342</v>
      </c>
      <c r="J106" s="2" t="s">
        <v>261</v>
      </c>
      <c r="K106" s="2"/>
      <c r="L106" s="2" t="s">
        <v>83</v>
      </c>
      <c r="M106" s="2"/>
      <c r="N106" s="2" t="s">
        <v>232</v>
      </c>
      <c r="O106" s="2" t="s">
        <v>263</v>
      </c>
      <c r="P106" s="2" t="s">
        <v>276</v>
      </c>
      <c r="Q106" s="2"/>
      <c r="R106" s="2" t="s">
        <v>233</v>
      </c>
      <c r="S106" s="2" t="s">
        <v>247</v>
      </c>
      <c r="T106" s="2" t="s">
        <v>24</v>
      </c>
      <c r="U106">
        <v>33</v>
      </c>
      <c r="V106">
        <f>(U106)/(1000)</f>
        <v>3.3000000000000002E-2</v>
      </c>
      <c r="W106" t="s">
        <v>768</v>
      </c>
      <c r="X106" s="6" t="s">
        <v>770</v>
      </c>
    </row>
    <row r="107" spans="1:24" ht="12" customHeight="1" x14ac:dyDescent="0.3">
      <c r="A107" s="2" t="s">
        <v>349</v>
      </c>
      <c r="B107" s="2" t="s">
        <v>27</v>
      </c>
      <c r="C107" s="2" t="s">
        <v>28</v>
      </c>
      <c r="D107" s="2" t="s">
        <v>20</v>
      </c>
      <c r="E107" s="2" t="s">
        <v>43</v>
      </c>
      <c r="F107" s="2" t="s">
        <v>228</v>
      </c>
      <c r="G107" s="2" t="s">
        <v>225</v>
      </c>
      <c r="H107" s="2" t="s">
        <v>350</v>
      </c>
      <c r="I107" s="2" t="s">
        <v>351</v>
      </c>
      <c r="J107" s="2" t="s">
        <v>352</v>
      </c>
      <c r="K107" s="2"/>
      <c r="L107" s="2"/>
      <c r="M107" s="2"/>
      <c r="N107" s="2" t="s">
        <v>269</v>
      </c>
      <c r="O107" s="2" t="s">
        <v>245</v>
      </c>
      <c r="P107" s="2" t="s">
        <v>246</v>
      </c>
      <c r="Q107" s="2"/>
      <c r="R107" s="2"/>
      <c r="S107" s="2" t="s">
        <v>353</v>
      </c>
      <c r="T107" s="2" t="s">
        <v>24</v>
      </c>
      <c r="U107">
        <v>9</v>
      </c>
      <c r="V107">
        <f t="shared" ref="V107:V138" si="9">(U107*$Y$2)/(365*24*1000)</f>
        <v>9.5553298547411854E-3</v>
      </c>
      <c r="W107" t="s">
        <v>768</v>
      </c>
      <c r="X107" s="6" t="s">
        <v>770</v>
      </c>
    </row>
    <row r="108" spans="1:24" ht="12" customHeight="1" x14ac:dyDescent="0.3">
      <c r="A108" s="2" t="s">
        <v>354</v>
      </c>
      <c r="B108" s="2" t="s">
        <v>27</v>
      </c>
      <c r="C108" s="2" t="s">
        <v>28</v>
      </c>
      <c r="D108" s="2" t="s">
        <v>20</v>
      </c>
      <c r="E108" s="2" t="s">
        <v>26</v>
      </c>
      <c r="F108" s="2" t="s">
        <v>26</v>
      </c>
      <c r="G108" s="2" t="s">
        <v>225</v>
      </c>
      <c r="H108" s="2" t="s">
        <v>350</v>
      </c>
      <c r="I108" s="2" t="s">
        <v>351</v>
      </c>
      <c r="J108" s="2" t="s">
        <v>355</v>
      </c>
      <c r="K108" s="2"/>
      <c r="L108" s="2"/>
      <c r="M108" s="2"/>
      <c r="N108" s="2" t="s">
        <v>356</v>
      </c>
      <c r="O108" s="2" t="s">
        <v>245</v>
      </c>
      <c r="P108" s="2" t="s">
        <v>246</v>
      </c>
      <c r="Q108" s="2"/>
      <c r="R108" s="2"/>
      <c r="S108" s="2" t="s">
        <v>353</v>
      </c>
      <c r="T108" s="2" t="s">
        <v>24</v>
      </c>
      <c r="U108">
        <v>470</v>
      </c>
      <c r="V108">
        <f t="shared" si="9"/>
        <v>0.49900055908092861</v>
      </c>
      <c r="W108" t="s">
        <v>768</v>
      </c>
      <c r="X108" s="6" t="s">
        <v>770</v>
      </c>
    </row>
    <row r="109" spans="1:24" ht="12" customHeight="1" x14ac:dyDescent="0.3">
      <c r="A109" s="2" t="s">
        <v>357</v>
      </c>
      <c r="B109" s="2" t="s">
        <v>27</v>
      </c>
      <c r="C109" s="2" t="s">
        <v>28</v>
      </c>
      <c r="D109" s="2" t="s">
        <v>20</v>
      </c>
      <c r="E109" s="2" t="s">
        <v>198</v>
      </c>
      <c r="F109" s="2" t="s">
        <v>199</v>
      </c>
      <c r="G109" s="2" t="s">
        <v>225</v>
      </c>
      <c r="H109" s="2" t="s">
        <v>350</v>
      </c>
      <c r="I109" s="2" t="s">
        <v>351</v>
      </c>
      <c r="J109" s="2"/>
      <c r="K109" s="2"/>
      <c r="L109" s="2"/>
      <c r="M109" s="2"/>
      <c r="N109" s="2" t="s">
        <v>347</v>
      </c>
      <c r="O109" s="2" t="s">
        <v>245</v>
      </c>
      <c r="P109" s="2" t="s">
        <v>246</v>
      </c>
      <c r="Q109" s="2"/>
      <c r="R109" s="2"/>
      <c r="S109" s="2" t="s">
        <v>353</v>
      </c>
      <c r="T109" s="2" t="s">
        <v>24</v>
      </c>
      <c r="U109">
        <v>24</v>
      </c>
      <c r="V109">
        <f t="shared" si="9"/>
        <v>2.548087961264316E-2</v>
      </c>
      <c r="W109" t="s">
        <v>768</v>
      </c>
      <c r="X109" s="6" t="s">
        <v>770</v>
      </c>
    </row>
    <row r="110" spans="1:24" ht="12" customHeight="1" x14ac:dyDescent="0.3">
      <c r="A110" s="2" t="s">
        <v>358</v>
      </c>
      <c r="B110" s="2" t="s">
        <v>27</v>
      </c>
      <c r="C110" s="2" t="s">
        <v>28</v>
      </c>
      <c r="D110" s="2" t="s">
        <v>20</v>
      </c>
      <c r="E110" s="2" t="s">
        <v>43</v>
      </c>
      <c r="F110" s="2" t="s">
        <v>228</v>
      </c>
      <c r="G110" s="2" t="s">
        <v>225</v>
      </c>
      <c r="H110" s="2" t="s">
        <v>350</v>
      </c>
      <c r="I110" s="2" t="s">
        <v>351</v>
      </c>
      <c r="J110" s="2" t="s">
        <v>236</v>
      </c>
      <c r="K110" s="2"/>
      <c r="L110" s="2"/>
      <c r="M110" s="2"/>
      <c r="N110" s="2" t="s">
        <v>359</v>
      </c>
      <c r="O110" s="2" t="s">
        <v>245</v>
      </c>
      <c r="P110" s="2" t="s">
        <v>246</v>
      </c>
      <c r="Q110" s="2"/>
      <c r="R110" s="2"/>
      <c r="S110" s="2" t="s">
        <v>353</v>
      </c>
      <c r="T110" s="2" t="s">
        <v>24</v>
      </c>
      <c r="U110">
        <v>36</v>
      </c>
      <c r="V110">
        <f t="shared" si="9"/>
        <v>3.8221319418964741E-2</v>
      </c>
      <c r="W110" t="s">
        <v>768</v>
      </c>
      <c r="X110" s="6" t="s">
        <v>770</v>
      </c>
    </row>
    <row r="111" spans="1:24" ht="12" customHeight="1" x14ac:dyDescent="0.3">
      <c r="A111" s="2" t="s">
        <v>360</v>
      </c>
      <c r="B111" s="2" t="s">
        <v>27</v>
      </c>
      <c r="C111" s="2" t="s">
        <v>28</v>
      </c>
      <c r="D111" s="2" t="s">
        <v>20</v>
      </c>
      <c r="E111" s="2" t="s">
        <v>43</v>
      </c>
      <c r="F111" s="2" t="s">
        <v>228</v>
      </c>
      <c r="G111" s="2" t="s">
        <v>225</v>
      </c>
      <c r="H111" s="2" t="s">
        <v>350</v>
      </c>
      <c r="I111" s="2" t="s">
        <v>361</v>
      </c>
      <c r="J111" s="2" t="s">
        <v>352</v>
      </c>
      <c r="K111" s="2"/>
      <c r="L111" s="2"/>
      <c r="M111" s="2"/>
      <c r="N111" s="2" t="s">
        <v>362</v>
      </c>
      <c r="O111" s="2" t="s">
        <v>245</v>
      </c>
      <c r="P111" s="2" t="s">
        <v>246</v>
      </c>
      <c r="Q111" s="2"/>
      <c r="R111" s="2"/>
      <c r="S111" s="2" t="s">
        <v>353</v>
      </c>
      <c r="T111" s="2" t="s">
        <v>24</v>
      </c>
      <c r="U111">
        <v>401</v>
      </c>
      <c r="V111">
        <f t="shared" si="9"/>
        <v>0.42574303019457949</v>
      </c>
      <c r="W111" t="s">
        <v>768</v>
      </c>
      <c r="X111" s="6" t="s">
        <v>770</v>
      </c>
    </row>
    <row r="112" spans="1:24" ht="12" customHeight="1" x14ac:dyDescent="0.3">
      <c r="A112" s="2" t="s">
        <v>363</v>
      </c>
      <c r="B112" s="2" t="s">
        <v>27</v>
      </c>
      <c r="C112" s="2" t="s">
        <v>28</v>
      </c>
      <c r="D112" s="2" t="s">
        <v>20</v>
      </c>
      <c r="E112" s="2" t="s">
        <v>26</v>
      </c>
      <c r="F112" s="2" t="s">
        <v>26</v>
      </c>
      <c r="G112" s="2" t="s">
        <v>225</v>
      </c>
      <c r="H112" s="2" t="s">
        <v>350</v>
      </c>
      <c r="I112" s="2" t="s">
        <v>361</v>
      </c>
      <c r="J112" s="2" t="s">
        <v>355</v>
      </c>
      <c r="K112" s="2"/>
      <c r="L112" s="2"/>
      <c r="M112" s="2"/>
      <c r="N112" s="2" t="s">
        <v>364</v>
      </c>
      <c r="O112" s="2" t="s">
        <v>245</v>
      </c>
      <c r="P112" s="2" t="s">
        <v>246</v>
      </c>
      <c r="Q112" s="2"/>
      <c r="R112" s="2"/>
      <c r="S112" s="2" t="s">
        <v>353</v>
      </c>
      <c r="T112" s="2" t="s">
        <v>24</v>
      </c>
      <c r="U112">
        <v>5983</v>
      </c>
      <c r="V112">
        <f t="shared" si="9"/>
        <v>6.352170946768501</v>
      </c>
      <c r="W112" t="s">
        <v>768</v>
      </c>
      <c r="X112" s="6" t="s">
        <v>770</v>
      </c>
    </row>
    <row r="113" spans="1:24" ht="12" customHeight="1" x14ac:dyDescent="0.3">
      <c r="A113" s="2" t="s">
        <v>365</v>
      </c>
      <c r="B113" s="2" t="s">
        <v>27</v>
      </c>
      <c r="C113" s="2" t="s">
        <v>28</v>
      </c>
      <c r="D113" s="2" t="s">
        <v>20</v>
      </c>
      <c r="E113" s="2" t="s">
        <v>26</v>
      </c>
      <c r="F113" s="2" t="s">
        <v>26</v>
      </c>
      <c r="G113" s="2" t="s">
        <v>225</v>
      </c>
      <c r="H113" s="2" t="s">
        <v>350</v>
      </c>
      <c r="I113" s="2" t="s">
        <v>361</v>
      </c>
      <c r="J113" s="2" t="s">
        <v>366</v>
      </c>
      <c r="K113" s="2"/>
      <c r="L113" s="2"/>
      <c r="M113" s="2"/>
      <c r="N113" s="2" t="s">
        <v>367</v>
      </c>
      <c r="O113" s="2" t="s">
        <v>245</v>
      </c>
      <c r="P113" s="2" t="s">
        <v>246</v>
      </c>
      <c r="Q113" s="2"/>
      <c r="R113" s="2"/>
      <c r="S113" s="2" t="s">
        <v>353</v>
      </c>
      <c r="T113" s="2" t="s">
        <v>24</v>
      </c>
      <c r="U113">
        <v>4261</v>
      </c>
      <c r="V113">
        <f t="shared" si="9"/>
        <v>4.5239178345613542</v>
      </c>
      <c r="W113" t="s">
        <v>768</v>
      </c>
      <c r="X113" s="6" t="s">
        <v>770</v>
      </c>
    </row>
    <row r="114" spans="1:24" ht="12" customHeight="1" x14ac:dyDescent="0.3">
      <c r="A114" s="2" t="s">
        <v>368</v>
      </c>
      <c r="B114" s="2" t="s">
        <v>27</v>
      </c>
      <c r="C114" s="2" t="s">
        <v>28</v>
      </c>
      <c r="D114" s="2" t="s">
        <v>20</v>
      </c>
      <c r="E114" s="2" t="s">
        <v>198</v>
      </c>
      <c r="F114" s="2" t="s">
        <v>199</v>
      </c>
      <c r="G114" s="2" t="s">
        <v>225</v>
      </c>
      <c r="H114" s="2" t="s">
        <v>350</v>
      </c>
      <c r="I114" s="2" t="s">
        <v>361</v>
      </c>
      <c r="J114" s="2"/>
      <c r="K114" s="2"/>
      <c r="L114" s="2"/>
      <c r="M114" s="2"/>
      <c r="N114" s="2" t="s">
        <v>302</v>
      </c>
      <c r="O114" s="2" t="s">
        <v>245</v>
      </c>
      <c r="P114" s="2" t="s">
        <v>246</v>
      </c>
      <c r="Q114" s="2"/>
      <c r="R114" s="2"/>
      <c r="S114" s="2" t="s">
        <v>353</v>
      </c>
      <c r="T114" s="2" t="s">
        <v>24</v>
      </c>
      <c r="U114">
        <v>67</v>
      </c>
      <c r="V114">
        <f t="shared" si="9"/>
        <v>7.1134122251962154E-2</v>
      </c>
      <c r="W114" t="s">
        <v>768</v>
      </c>
      <c r="X114" s="6" t="s">
        <v>770</v>
      </c>
    </row>
    <row r="115" spans="1:24" ht="12" customHeight="1" x14ac:dyDescent="0.3">
      <c r="A115" s="2" t="s">
        <v>369</v>
      </c>
      <c r="B115" s="2" t="s">
        <v>27</v>
      </c>
      <c r="C115" s="2" t="s">
        <v>28</v>
      </c>
      <c r="D115" s="2" t="s">
        <v>20</v>
      </c>
      <c r="E115" s="2" t="s">
        <v>43</v>
      </c>
      <c r="F115" s="2" t="s">
        <v>228</v>
      </c>
      <c r="G115" s="2" t="s">
        <v>225</v>
      </c>
      <c r="H115" s="2" t="s">
        <v>350</v>
      </c>
      <c r="I115" s="2" t="s">
        <v>361</v>
      </c>
      <c r="J115" s="2" t="s">
        <v>236</v>
      </c>
      <c r="K115" s="2"/>
      <c r="L115" s="2"/>
      <c r="M115" s="2"/>
      <c r="N115" s="2" t="s">
        <v>370</v>
      </c>
      <c r="O115" s="2" t="s">
        <v>245</v>
      </c>
      <c r="P115" s="2" t="s">
        <v>246</v>
      </c>
      <c r="Q115" s="2"/>
      <c r="R115" s="2"/>
      <c r="S115" s="2" t="s">
        <v>353</v>
      </c>
      <c r="T115" s="2" t="s">
        <v>24</v>
      </c>
      <c r="U115">
        <v>1227</v>
      </c>
      <c r="V115">
        <f t="shared" si="9"/>
        <v>1.3027099701963816</v>
      </c>
      <c r="W115" t="s">
        <v>768</v>
      </c>
      <c r="X115" s="6" t="s">
        <v>770</v>
      </c>
    </row>
    <row r="116" spans="1:24" ht="12" customHeight="1" x14ac:dyDescent="0.3">
      <c r="A116" s="2" t="s">
        <v>371</v>
      </c>
      <c r="B116" s="2" t="s">
        <v>40</v>
      </c>
      <c r="C116" s="2" t="s">
        <v>42</v>
      </c>
      <c r="D116" s="2" t="s">
        <v>20</v>
      </c>
      <c r="E116" s="2" t="s">
        <v>43</v>
      </c>
      <c r="F116" s="2" t="s">
        <v>228</v>
      </c>
      <c r="G116" s="2" t="s">
        <v>225</v>
      </c>
      <c r="H116" s="2" t="s">
        <v>350</v>
      </c>
      <c r="I116" s="2" t="s">
        <v>372</v>
      </c>
      <c r="J116" s="2" t="s">
        <v>352</v>
      </c>
      <c r="K116" s="2"/>
      <c r="L116" s="2"/>
      <c r="M116" s="2"/>
      <c r="N116" s="2" t="s">
        <v>362</v>
      </c>
      <c r="O116" s="2" t="s">
        <v>245</v>
      </c>
      <c r="P116" s="2" t="s">
        <v>246</v>
      </c>
      <c r="Q116" s="2"/>
      <c r="R116" s="2"/>
      <c r="S116" s="2" t="s">
        <v>353</v>
      </c>
      <c r="T116" s="2" t="s">
        <v>24</v>
      </c>
      <c r="U116">
        <v>401</v>
      </c>
      <c r="V116">
        <f t="shared" si="9"/>
        <v>0.42574303019457949</v>
      </c>
      <c r="W116" t="s">
        <v>768</v>
      </c>
      <c r="X116" s="6" t="s">
        <v>770</v>
      </c>
    </row>
    <row r="117" spans="1:24" ht="12" customHeight="1" x14ac:dyDescent="0.3">
      <c r="A117" s="2" t="s">
        <v>373</v>
      </c>
      <c r="B117" s="2" t="s">
        <v>40</v>
      </c>
      <c r="C117" s="2" t="s">
        <v>42</v>
      </c>
      <c r="D117" s="2" t="s">
        <v>20</v>
      </c>
      <c r="E117" s="2" t="s">
        <v>26</v>
      </c>
      <c r="F117" s="2" t="s">
        <v>26</v>
      </c>
      <c r="G117" s="2" t="s">
        <v>225</v>
      </c>
      <c r="H117" s="2" t="s">
        <v>350</v>
      </c>
      <c r="I117" s="2" t="s">
        <v>372</v>
      </c>
      <c r="J117" s="2" t="s">
        <v>355</v>
      </c>
      <c r="K117" s="2"/>
      <c r="L117" s="2"/>
      <c r="M117" s="2"/>
      <c r="N117" s="2" t="s">
        <v>374</v>
      </c>
      <c r="O117" s="2" t="s">
        <v>245</v>
      </c>
      <c r="P117" s="2" t="s">
        <v>246</v>
      </c>
      <c r="Q117" s="2"/>
      <c r="R117" s="2"/>
      <c r="S117" s="2" t="s">
        <v>353</v>
      </c>
      <c r="T117" s="2" t="s">
        <v>24</v>
      </c>
      <c r="U117">
        <v>7715</v>
      </c>
      <c r="V117">
        <f t="shared" si="9"/>
        <v>8.1910410921475822</v>
      </c>
      <c r="W117" t="s">
        <v>768</v>
      </c>
      <c r="X117" s="6" t="s">
        <v>770</v>
      </c>
    </row>
    <row r="118" spans="1:24" ht="12" customHeight="1" x14ac:dyDescent="0.3">
      <c r="A118" s="2" t="s">
        <v>375</v>
      </c>
      <c r="B118" s="2" t="s">
        <v>40</v>
      </c>
      <c r="C118" s="2" t="s">
        <v>42</v>
      </c>
      <c r="D118" s="2" t="s">
        <v>20</v>
      </c>
      <c r="E118" s="2" t="s">
        <v>43</v>
      </c>
      <c r="F118" s="2" t="s">
        <v>228</v>
      </c>
      <c r="G118" s="2" t="s">
        <v>225</v>
      </c>
      <c r="H118" s="2" t="s">
        <v>350</v>
      </c>
      <c r="I118" s="2" t="s">
        <v>372</v>
      </c>
      <c r="J118" s="2" t="s">
        <v>236</v>
      </c>
      <c r="K118" s="2"/>
      <c r="L118" s="2"/>
      <c r="M118" s="2"/>
      <c r="N118" s="2" t="s">
        <v>376</v>
      </c>
      <c r="O118" s="2" t="s">
        <v>245</v>
      </c>
      <c r="P118" s="2" t="s">
        <v>246</v>
      </c>
      <c r="Q118" s="2"/>
      <c r="R118" s="2"/>
      <c r="S118" s="2" t="s">
        <v>353</v>
      </c>
      <c r="T118" s="2" t="s">
        <v>24</v>
      </c>
      <c r="U118">
        <v>1292</v>
      </c>
      <c r="V118">
        <f t="shared" si="9"/>
        <v>1.3717206858139568</v>
      </c>
      <c r="W118" t="s">
        <v>768</v>
      </c>
      <c r="X118" s="6" t="s">
        <v>770</v>
      </c>
    </row>
    <row r="119" spans="1:24" ht="12" customHeight="1" x14ac:dyDescent="0.3">
      <c r="A119" s="2" t="s">
        <v>377</v>
      </c>
      <c r="B119" s="2" t="s">
        <v>239</v>
      </c>
      <c r="C119" s="2" t="s">
        <v>240</v>
      </c>
      <c r="D119" s="2" t="s">
        <v>20</v>
      </c>
      <c r="E119" s="2" t="s">
        <v>65</v>
      </c>
      <c r="F119" s="2" t="s">
        <v>65</v>
      </c>
      <c r="G119" s="2" t="s">
        <v>225</v>
      </c>
      <c r="H119" s="2" t="s">
        <v>378</v>
      </c>
      <c r="I119" s="2" t="s">
        <v>379</v>
      </c>
      <c r="J119" s="2" t="s">
        <v>380</v>
      </c>
      <c r="K119" s="2"/>
      <c r="L119" s="2"/>
      <c r="M119" s="2"/>
      <c r="N119" s="2" t="s">
        <v>381</v>
      </c>
      <c r="O119" s="2" t="s">
        <v>245</v>
      </c>
      <c r="P119" s="2" t="s">
        <v>246</v>
      </c>
      <c r="Q119" s="2"/>
      <c r="R119" s="2" t="s">
        <v>382</v>
      </c>
      <c r="S119" s="2" t="s">
        <v>383</v>
      </c>
      <c r="T119" s="2" t="s">
        <v>24</v>
      </c>
      <c r="U119">
        <v>201</v>
      </c>
      <c r="V119">
        <f t="shared" si="9"/>
        <v>0.21340236675588645</v>
      </c>
      <c r="W119" t="s">
        <v>768</v>
      </c>
      <c r="X119" s="6" t="s">
        <v>770</v>
      </c>
    </row>
    <row r="120" spans="1:24" ht="12" customHeight="1" x14ac:dyDescent="0.3">
      <c r="A120" s="2" t="s">
        <v>384</v>
      </c>
      <c r="B120" s="2" t="s">
        <v>239</v>
      </c>
      <c r="C120" s="2" t="s">
        <v>240</v>
      </c>
      <c r="D120" s="2" t="s">
        <v>20</v>
      </c>
      <c r="E120" s="2" t="s">
        <v>65</v>
      </c>
      <c r="F120" s="2" t="s">
        <v>65</v>
      </c>
      <c r="G120" s="2" t="s">
        <v>225</v>
      </c>
      <c r="H120" s="2" t="s">
        <v>378</v>
      </c>
      <c r="I120" s="2" t="s">
        <v>379</v>
      </c>
      <c r="J120" s="2" t="s">
        <v>385</v>
      </c>
      <c r="K120" s="2"/>
      <c r="L120" s="2"/>
      <c r="M120" s="2"/>
      <c r="N120" s="2" t="s">
        <v>386</v>
      </c>
      <c r="O120" s="2" t="s">
        <v>245</v>
      </c>
      <c r="P120" s="2" t="s">
        <v>246</v>
      </c>
      <c r="Q120" s="2"/>
      <c r="R120" s="2" t="s">
        <v>382</v>
      </c>
      <c r="S120" s="2" t="s">
        <v>383</v>
      </c>
      <c r="T120" s="2" t="s">
        <v>24</v>
      </c>
      <c r="U120">
        <v>131</v>
      </c>
      <c r="V120">
        <f t="shared" si="9"/>
        <v>0.13908313455234392</v>
      </c>
      <c r="W120" t="s">
        <v>768</v>
      </c>
      <c r="X120" s="6" t="s">
        <v>770</v>
      </c>
    </row>
    <row r="121" spans="1:24" ht="12" customHeight="1" x14ac:dyDescent="0.3">
      <c r="A121" s="2" t="s">
        <v>387</v>
      </c>
      <c r="B121" s="2" t="s">
        <v>239</v>
      </c>
      <c r="C121" s="2" t="s">
        <v>240</v>
      </c>
      <c r="D121" s="2" t="s">
        <v>20</v>
      </c>
      <c r="E121" s="2" t="s">
        <v>65</v>
      </c>
      <c r="F121" s="2" t="s">
        <v>65</v>
      </c>
      <c r="G121" s="2" t="s">
        <v>225</v>
      </c>
      <c r="H121" s="2" t="s">
        <v>378</v>
      </c>
      <c r="I121" s="2" t="s">
        <v>379</v>
      </c>
      <c r="J121" s="2" t="s">
        <v>388</v>
      </c>
      <c r="K121" s="2"/>
      <c r="L121" s="2"/>
      <c r="M121" s="2"/>
      <c r="N121" s="2" t="s">
        <v>389</v>
      </c>
      <c r="O121" s="2" t="s">
        <v>245</v>
      </c>
      <c r="P121" s="2" t="s">
        <v>246</v>
      </c>
      <c r="Q121" s="2"/>
      <c r="R121" s="2" t="s">
        <v>382</v>
      </c>
      <c r="S121" s="2" t="s">
        <v>383</v>
      </c>
      <c r="T121" s="2" t="s">
        <v>24</v>
      </c>
      <c r="U121">
        <v>86</v>
      </c>
      <c r="V121">
        <f t="shared" si="9"/>
        <v>9.130648527863798E-2</v>
      </c>
      <c r="W121" t="s">
        <v>768</v>
      </c>
      <c r="X121" s="6" t="s">
        <v>770</v>
      </c>
    </row>
    <row r="122" spans="1:24" ht="12" customHeight="1" x14ac:dyDescent="0.3">
      <c r="A122" s="2" t="s">
        <v>390</v>
      </c>
      <c r="B122" s="2" t="s">
        <v>239</v>
      </c>
      <c r="C122" s="2" t="s">
        <v>240</v>
      </c>
      <c r="D122" s="2" t="s">
        <v>20</v>
      </c>
      <c r="E122" s="2" t="s">
        <v>65</v>
      </c>
      <c r="F122" s="2" t="s">
        <v>65</v>
      </c>
      <c r="G122" s="2" t="s">
        <v>225</v>
      </c>
      <c r="H122" s="2" t="s">
        <v>378</v>
      </c>
      <c r="I122" s="2" t="s">
        <v>379</v>
      </c>
      <c r="J122" s="2" t="s">
        <v>391</v>
      </c>
      <c r="K122" s="2"/>
      <c r="L122" s="2"/>
      <c r="M122" s="2"/>
      <c r="N122" s="2" t="s">
        <v>392</v>
      </c>
      <c r="O122" s="2" t="s">
        <v>245</v>
      </c>
      <c r="P122" s="2" t="s">
        <v>246</v>
      </c>
      <c r="Q122" s="2"/>
      <c r="R122" s="2" t="s">
        <v>382</v>
      </c>
      <c r="S122" s="2" t="s">
        <v>383</v>
      </c>
      <c r="T122" s="2" t="s">
        <v>24</v>
      </c>
      <c r="U122">
        <v>41</v>
      </c>
      <c r="V122">
        <f t="shared" si="9"/>
        <v>4.3529836004932064E-2</v>
      </c>
      <c r="W122" t="s">
        <v>768</v>
      </c>
      <c r="X122" s="6" t="s">
        <v>770</v>
      </c>
    </row>
    <row r="123" spans="1:24" ht="12" customHeight="1" x14ac:dyDescent="0.3">
      <c r="A123" s="2" t="s">
        <v>393</v>
      </c>
      <c r="B123" s="2" t="s">
        <v>239</v>
      </c>
      <c r="C123" s="2" t="s">
        <v>240</v>
      </c>
      <c r="D123" s="2" t="s">
        <v>20</v>
      </c>
      <c r="E123" s="2" t="s">
        <v>65</v>
      </c>
      <c r="F123" s="2" t="s">
        <v>65</v>
      </c>
      <c r="G123" s="2" t="s">
        <v>225</v>
      </c>
      <c r="H123" s="2" t="s">
        <v>378</v>
      </c>
      <c r="I123" s="2" t="s">
        <v>394</v>
      </c>
      <c r="J123" s="2" t="s">
        <v>380</v>
      </c>
      <c r="K123" s="2"/>
      <c r="L123" s="2"/>
      <c r="M123" s="2"/>
      <c r="N123" s="2" t="s">
        <v>395</v>
      </c>
      <c r="O123" s="2" t="s">
        <v>245</v>
      </c>
      <c r="P123" s="2" t="s">
        <v>246</v>
      </c>
      <c r="Q123" s="2"/>
      <c r="R123" s="2" t="s">
        <v>382</v>
      </c>
      <c r="S123" s="2" t="s">
        <v>383</v>
      </c>
      <c r="T123" s="2" t="s">
        <v>24</v>
      </c>
      <c r="U123">
        <v>45</v>
      </c>
      <c r="V123">
        <f t="shared" si="9"/>
        <v>4.777664927370593E-2</v>
      </c>
      <c r="W123" t="s">
        <v>768</v>
      </c>
      <c r="X123" s="6" t="s">
        <v>770</v>
      </c>
    </row>
    <row r="124" spans="1:24" ht="12" customHeight="1" x14ac:dyDescent="0.3">
      <c r="A124" s="2" t="s">
        <v>396</v>
      </c>
      <c r="B124" s="2" t="s">
        <v>239</v>
      </c>
      <c r="C124" s="2" t="s">
        <v>240</v>
      </c>
      <c r="D124" s="2" t="s">
        <v>20</v>
      </c>
      <c r="E124" s="2" t="s">
        <v>65</v>
      </c>
      <c r="F124" s="2" t="s">
        <v>65</v>
      </c>
      <c r="G124" s="2" t="s">
        <v>225</v>
      </c>
      <c r="H124" s="2" t="s">
        <v>378</v>
      </c>
      <c r="I124" s="2" t="s">
        <v>394</v>
      </c>
      <c r="J124" s="2" t="s">
        <v>385</v>
      </c>
      <c r="K124" s="2"/>
      <c r="L124" s="2"/>
      <c r="M124" s="2"/>
      <c r="N124" s="2" t="s">
        <v>397</v>
      </c>
      <c r="O124" s="2" t="s">
        <v>245</v>
      </c>
      <c r="P124" s="2" t="s">
        <v>246</v>
      </c>
      <c r="Q124" s="2"/>
      <c r="R124" s="2" t="s">
        <v>382</v>
      </c>
      <c r="S124" s="2" t="s">
        <v>383</v>
      </c>
      <c r="T124" s="2" t="s">
        <v>24</v>
      </c>
      <c r="U124">
        <v>26</v>
      </c>
      <c r="V124">
        <f t="shared" si="9"/>
        <v>2.760428624703009E-2</v>
      </c>
      <c r="W124" t="s">
        <v>768</v>
      </c>
      <c r="X124" s="6" t="s">
        <v>770</v>
      </c>
    </row>
    <row r="125" spans="1:24" ht="12" customHeight="1" x14ac:dyDescent="0.3">
      <c r="A125" s="2" t="s">
        <v>398</v>
      </c>
      <c r="B125" s="2" t="s">
        <v>239</v>
      </c>
      <c r="C125" s="2" t="s">
        <v>240</v>
      </c>
      <c r="D125" s="2" t="s">
        <v>20</v>
      </c>
      <c r="E125" s="2" t="s">
        <v>65</v>
      </c>
      <c r="F125" s="2" t="s">
        <v>65</v>
      </c>
      <c r="G125" s="2" t="s">
        <v>225</v>
      </c>
      <c r="H125" s="2" t="s">
        <v>378</v>
      </c>
      <c r="I125" s="2" t="s">
        <v>394</v>
      </c>
      <c r="J125" s="2" t="s">
        <v>388</v>
      </c>
      <c r="K125" s="2"/>
      <c r="L125" s="2"/>
      <c r="M125" s="2"/>
      <c r="N125" s="2" t="s">
        <v>399</v>
      </c>
      <c r="O125" s="2" t="s">
        <v>245</v>
      </c>
      <c r="P125" s="2" t="s">
        <v>246</v>
      </c>
      <c r="Q125" s="2"/>
      <c r="R125" s="2" t="s">
        <v>382</v>
      </c>
      <c r="S125" s="2" t="s">
        <v>383</v>
      </c>
      <c r="T125" s="2" t="s">
        <v>24</v>
      </c>
      <c r="U125">
        <v>16</v>
      </c>
      <c r="V125">
        <f t="shared" si="9"/>
        <v>1.6987253075095441E-2</v>
      </c>
      <c r="W125" t="s">
        <v>768</v>
      </c>
      <c r="X125" s="6" t="s">
        <v>770</v>
      </c>
    </row>
    <row r="126" spans="1:24" ht="12" customHeight="1" x14ac:dyDescent="0.3">
      <c r="A126" s="2" t="s">
        <v>400</v>
      </c>
      <c r="B126" s="2" t="s">
        <v>239</v>
      </c>
      <c r="C126" s="2" t="s">
        <v>240</v>
      </c>
      <c r="D126" s="2" t="s">
        <v>20</v>
      </c>
      <c r="E126" s="2" t="s">
        <v>65</v>
      </c>
      <c r="F126" s="2" t="s">
        <v>65</v>
      </c>
      <c r="G126" s="2" t="s">
        <v>225</v>
      </c>
      <c r="H126" s="2" t="s">
        <v>378</v>
      </c>
      <c r="I126" s="2" t="s">
        <v>394</v>
      </c>
      <c r="J126" s="2" t="s">
        <v>391</v>
      </c>
      <c r="K126" s="2"/>
      <c r="L126" s="2"/>
      <c r="M126" s="2"/>
      <c r="N126" s="2" t="s">
        <v>57</v>
      </c>
      <c r="O126" s="2" t="s">
        <v>245</v>
      </c>
      <c r="P126" s="2" t="s">
        <v>246</v>
      </c>
      <c r="Q126" s="2"/>
      <c r="R126" s="2" t="s">
        <v>382</v>
      </c>
      <c r="S126" s="2" t="s">
        <v>383</v>
      </c>
      <c r="T126" s="2" t="s">
        <v>24</v>
      </c>
      <c r="U126">
        <v>14</v>
      </c>
      <c r="V126">
        <f t="shared" si="9"/>
        <v>1.486384644070851E-2</v>
      </c>
      <c r="W126" t="s">
        <v>768</v>
      </c>
      <c r="X126" s="6" t="s">
        <v>770</v>
      </c>
    </row>
    <row r="127" spans="1:24" ht="12" customHeight="1" x14ac:dyDescent="0.3">
      <c r="A127" s="2" t="s">
        <v>401</v>
      </c>
      <c r="B127" s="2" t="s">
        <v>239</v>
      </c>
      <c r="C127" s="2" t="s">
        <v>240</v>
      </c>
      <c r="D127" s="2" t="s">
        <v>20</v>
      </c>
      <c r="E127" s="2" t="s">
        <v>65</v>
      </c>
      <c r="F127" s="2" t="s">
        <v>65</v>
      </c>
      <c r="G127" s="2" t="s">
        <v>225</v>
      </c>
      <c r="H127" s="2" t="s">
        <v>378</v>
      </c>
      <c r="I127" s="2" t="s">
        <v>402</v>
      </c>
      <c r="J127" s="2" t="s">
        <v>380</v>
      </c>
      <c r="K127" s="2"/>
      <c r="L127" s="2"/>
      <c r="M127" s="2"/>
      <c r="N127" s="2" t="s">
        <v>324</v>
      </c>
      <c r="O127" s="2" t="s">
        <v>245</v>
      </c>
      <c r="P127" s="2" t="s">
        <v>246</v>
      </c>
      <c r="Q127" s="2"/>
      <c r="R127" s="2" t="s">
        <v>382</v>
      </c>
      <c r="S127" s="2" t="s">
        <v>383</v>
      </c>
      <c r="T127" s="2" t="s">
        <v>24</v>
      </c>
      <c r="U127">
        <v>94</v>
      </c>
      <c r="V127">
        <f t="shared" si="9"/>
        <v>9.9800111816185713E-2</v>
      </c>
      <c r="W127" t="s">
        <v>768</v>
      </c>
      <c r="X127" s="6" t="s">
        <v>770</v>
      </c>
    </row>
    <row r="128" spans="1:24" ht="12" customHeight="1" x14ac:dyDescent="0.3">
      <c r="A128" s="2" t="s">
        <v>403</v>
      </c>
      <c r="B128" s="2" t="s">
        <v>239</v>
      </c>
      <c r="C128" s="2" t="s">
        <v>240</v>
      </c>
      <c r="D128" s="2" t="s">
        <v>20</v>
      </c>
      <c r="E128" s="2" t="s">
        <v>65</v>
      </c>
      <c r="F128" s="2" t="s">
        <v>65</v>
      </c>
      <c r="G128" s="2" t="s">
        <v>225</v>
      </c>
      <c r="H128" s="2" t="s">
        <v>378</v>
      </c>
      <c r="I128" s="2" t="s">
        <v>402</v>
      </c>
      <c r="J128" s="2" t="s">
        <v>385</v>
      </c>
      <c r="K128" s="2"/>
      <c r="L128" s="2"/>
      <c r="M128" s="2"/>
      <c r="N128" s="2" t="s">
        <v>59</v>
      </c>
      <c r="O128" s="2" t="s">
        <v>245</v>
      </c>
      <c r="P128" s="2" t="s">
        <v>246</v>
      </c>
      <c r="Q128" s="2"/>
      <c r="R128" s="2" t="s">
        <v>382</v>
      </c>
      <c r="S128" s="2" t="s">
        <v>383</v>
      </c>
      <c r="T128" s="2" t="s">
        <v>24</v>
      </c>
      <c r="U128">
        <v>17</v>
      </c>
      <c r="V128">
        <f t="shared" si="9"/>
        <v>1.8048956392288904E-2</v>
      </c>
      <c r="W128" t="s">
        <v>768</v>
      </c>
      <c r="X128" s="6" t="s">
        <v>770</v>
      </c>
    </row>
    <row r="129" spans="1:24" ht="12" customHeight="1" x14ac:dyDescent="0.3">
      <c r="A129" s="2" t="s">
        <v>404</v>
      </c>
      <c r="B129" s="2" t="s">
        <v>239</v>
      </c>
      <c r="C129" s="2" t="s">
        <v>240</v>
      </c>
      <c r="D129" s="2" t="s">
        <v>20</v>
      </c>
      <c r="E129" s="2" t="s">
        <v>65</v>
      </c>
      <c r="F129" s="2" t="s">
        <v>65</v>
      </c>
      <c r="G129" s="2" t="s">
        <v>225</v>
      </c>
      <c r="H129" s="2" t="s">
        <v>378</v>
      </c>
      <c r="I129" s="2" t="s">
        <v>402</v>
      </c>
      <c r="J129" s="2" t="s">
        <v>388</v>
      </c>
      <c r="K129" s="2"/>
      <c r="L129" s="2"/>
      <c r="M129" s="2"/>
      <c r="N129" s="2" t="s">
        <v>60</v>
      </c>
      <c r="O129" s="2" t="s">
        <v>245</v>
      </c>
      <c r="P129" s="2" t="s">
        <v>246</v>
      </c>
      <c r="Q129" s="2"/>
      <c r="R129" s="2" t="s">
        <v>382</v>
      </c>
      <c r="S129" s="2" t="s">
        <v>383</v>
      </c>
      <c r="T129" s="2" t="s">
        <v>24</v>
      </c>
      <c r="U129">
        <v>13</v>
      </c>
      <c r="V129">
        <f t="shared" si="9"/>
        <v>1.3802143123515045E-2</v>
      </c>
      <c r="W129" t="s">
        <v>768</v>
      </c>
      <c r="X129" s="6" t="s">
        <v>770</v>
      </c>
    </row>
    <row r="130" spans="1:24" ht="12" customHeight="1" x14ac:dyDescent="0.3">
      <c r="A130" s="2" t="s">
        <v>405</v>
      </c>
      <c r="B130" s="2" t="s">
        <v>239</v>
      </c>
      <c r="C130" s="2" t="s">
        <v>240</v>
      </c>
      <c r="D130" s="2" t="s">
        <v>20</v>
      </c>
      <c r="E130" s="2" t="s">
        <v>65</v>
      </c>
      <c r="F130" s="2" t="s">
        <v>65</v>
      </c>
      <c r="G130" s="2" t="s">
        <v>225</v>
      </c>
      <c r="H130" s="2" t="s">
        <v>378</v>
      </c>
      <c r="I130" s="2" t="s">
        <v>402</v>
      </c>
      <c r="J130" s="2" t="s">
        <v>391</v>
      </c>
      <c r="K130" s="2"/>
      <c r="L130" s="2"/>
      <c r="M130" s="2"/>
      <c r="N130" s="2" t="s">
        <v>229</v>
      </c>
      <c r="O130" s="2" t="s">
        <v>245</v>
      </c>
      <c r="P130" s="2" t="s">
        <v>246</v>
      </c>
      <c r="Q130" s="2"/>
      <c r="R130" s="2" t="s">
        <v>382</v>
      </c>
      <c r="S130" s="2" t="s">
        <v>383</v>
      </c>
      <c r="T130" s="2" t="s">
        <v>24</v>
      </c>
      <c r="U130">
        <v>11</v>
      </c>
      <c r="V130">
        <f t="shared" si="9"/>
        <v>1.1678736489128115E-2</v>
      </c>
      <c r="W130" t="s">
        <v>768</v>
      </c>
      <c r="X130" s="6" t="s">
        <v>770</v>
      </c>
    </row>
    <row r="131" spans="1:24" ht="12" customHeight="1" x14ac:dyDescent="0.3">
      <c r="A131" s="2" t="s">
        <v>406</v>
      </c>
      <c r="B131" s="2" t="s">
        <v>239</v>
      </c>
      <c r="C131" s="2" t="s">
        <v>240</v>
      </c>
      <c r="D131" s="2" t="s">
        <v>20</v>
      </c>
      <c r="E131" s="2" t="s">
        <v>65</v>
      </c>
      <c r="F131" s="2" t="s">
        <v>65</v>
      </c>
      <c r="G131" s="2" t="s">
        <v>225</v>
      </c>
      <c r="H131" s="2" t="s">
        <v>378</v>
      </c>
      <c r="I131" s="2" t="s">
        <v>407</v>
      </c>
      <c r="J131" s="2" t="s">
        <v>380</v>
      </c>
      <c r="K131" s="2"/>
      <c r="L131" s="2"/>
      <c r="M131" s="2"/>
      <c r="N131" s="2" t="s">
        <v>408</v>
      </c>
      <c r="O131" s="2" t="s">
        <v>245</v>
      </c>
      <c r="P131" s="2" t="s">
        <v>246</v>
      </c>
      <c r="Q131" s="2"/>
      <c r="R131" s="2" t="s">
        <v>382</v>
      </c>
      <c r="S131" s="2" t="s">
        <v>383</v>
      </c>
      <c r="T131" s="2" t="s">
        <v>24</v>
      </c>
      <c r="U131">
        <v>83</v>
      </c>
      <c r="V131">
        <f t="shared" si="9"/>
        <v>8.8121375327057591E-2</v>
      </c>
      <c r="W131" t="s">
        <v>768</v>
      </c>
      <c r="X131" s="6" t="s">
        <v>770</v>
      </c>
    </row>
    <row r="132" spans="1:24" ht="12" customHeight="1" x14ac:dyDescent="0.3">
      <c r="A132" s="2" t="s">
        <v>409</v>
      </c>
      <c r="B132" s="2" t="s">
        <v>239</v>
      </c>
      <c r="C132" s="2" t="s">
        <v>240</v>
      </c>
      <c r="D132" s="2" t="s">
        <v>20</v>
      </c>
      <c r="E132" s="2" t="s">
        <v>65</v>
      </c>
      <c r="F132" s="2" t="s">
        <v>65</v>
      </c>
      <c r="G132" s="2" t="s">
        <v>225</v>
      </c>
      <c r="H132" s="2" t="s">
        <v>378</v>
      </c>
      <c r="I132" s="2" t="s">
        <v>407</v>
      </c>
      <c r="J132" s="2" t="s">
        <v>385</v>
      </c>
      <c r="K132" s="2"/>
      <c r="L132" s="2"/>
      <c r="M132" s="2"/>
      <c r="N132" s="2" t="s">
        <v>30</v>
      </c>
      <c r="O132" s="2" t="s">
        <v>245</v>
      </c>
      <c r="P132" s="2" t="s">
        <v>246</v>
      </c>
      <c r="Q132" s="2"/>
      <c r="R132" s="2" t="s">
        <v>382</v>
      </c>
      <c r="S132" s="2" t="s">
        <v>383</v>
      </c>
      <c r="T132" s="2" t="s">
        <v>24</v>
      </c>
      <c r="U132">
        <v>3</v>
      </c>
      <c r="V132">
        <f t="shared" si="9"/>
        <v>3.185109951580395E-3</v>
      </c>
      <c r="W132" t="s">
        <v>768</v>
      </c>
      <c r="X132" s="6" t="s">
        <v>770</v>
      </c>
    </row>
    <row r="133" spans="1:24" ht="12" customHeight="1" x14ac:dyDescent="0.3">
      <c r="A133" s="2" t="s">
        <v>410</v>
      </c>
      <c r="B133" s="2" t="s">
        <v>239</v>
      </c>
      <c r="C133" s="2" t="s">
        <v>240</v>
      </c>
      <c r="D133" s="2" t="s">
        <v>20</v>
      </c>
      <c r="E133" s="2" t="s">
        <v>65</v>
      </c>
      <c r="F133" s="2" t="s">
        <v>65</v>
      </c>
      <c r="G133" s="2" t="s">
        <v>225</v>
      </c>
      <c r="H133" s="2" t="s">
        <v>378</v>
      </c>
      <c r="I133" s="2" t="s">
        <v>407</v>
      </c>
      <c r="J133" s="2" t="s">
        <v>388</v>
      </c>
      <c r="K133" s="2"/>
      <c r="L133" s="2"/>
      <c r="M133" s="2"/>
      <c r="N133" s="2" t="s">
        <v>31</v>
      </c>
      <c r="O133" s="2" t="s">
        <v>245</v>
      </c>
      <c r="P133" s="2" t="s">
        <v>246</v>
      </c>
      <c r="Q133" s="2"/>
      <c r="R133" s="2" t="s">
        <v>382</v>
      </c>
      <c r="S133" s="2" t="s">
        <v>383</v>
      </c>
      <c r="T133" s="2" t="s">
        <v>24</v>
      </c>
      <c r="U133">
        <v>2</v>
      </c>
      <c r="V133">
        <f t="shared" si="9"/>
        <v>2.1234066343869301E-3</v>
      </c>
      <c r="W133" t="s">
        <v>768</v>
      </c>
      <c r="X133" s="6" t="s">
        <v>770</v>
      </c>
    </row>
    <row r="134" spans="1:24" ht="12" customHeight="1" x14ac:dyDescent="0.3">
      <c r="A134" s="2" t="s">
        <v>411</v>
      </c>
      <c r="B134" s="2" t="s">
        <v>239</v>
      </c>
      <c r="C134" s="2" t="s">
        <v>240</v>
      </c>
      <c r="D134" s="2" t="s">
        <v>20</v>
      </c>
      <c r="E134" s="2" t="s">
        <v>65</v>
      </c>
      <c r="F134" s="2" t="s">
        <v>65</v>
      </c>
      <c r="G134" s="2" t="s">
        <v>225</v>
      </c>
      <c r="H134" s="2" t="s">
        <v>378</v>
      </c>
      <c r="I134" s="2" t="s">
        <v>407</v>
      </c>
      <c r="J134" s="2" t="s">
        <v>391</v>
      </c>
      <c r="K134" s="2"/>
      <c r="L134" s="2"/>
      <c r="M134" s="2"/>
      <c r="N134" s="2" t="s">
        <v>37</v>
      </c>
      <c r="O134" s="2" t="s">
        <v>245</v>
      </c>
      <c r="P134" s="2" t="s">
        <v>246</v>
      </c>
      <c r="Q134" s="2"/>
      <c r="R134" s="2" t="s">
        <v>382</v>
      </c>
      <c r="S134" s="2" t="s">
        <v>383</v>
      </c>
      <c r="T134" s="2" t="s">
        <v>24</v>
      </c>
      <c r="U134">
        <v>4</v>
      </c>
      <c r="V134">
        <f t="shared" si="9"/>
        <v>4.2468132687738603E-3</v>
      </c>
      <c r="W134" t="s">
        <v>768</v>
      </c>
      <c r="X134" s="6" t="s">
        <v>770</v>
      </c>
    </row>
    <row r="135" spans="1:24" ht="12" customHeight="1" x14ac:dyDescent="0.3">
      <c r="A135" s="2" t="s">
        <v>412</v>
      </c>
      <c r="B135" s="2" t="s">
        <v>239</v>
      </c>
      <c r="C135" s="2" t="s">
        <v>240</v>
      </c>
      <c r="D135" s="2" t="s">
        <v>20</v>
      </c>
      <c r="E135" s="2" t="s">
        <v>65</v>
      </c>
      <c r="F135" s="2" t="s">
        <v>65</v>
      </c>
      <c r="G135" s="2" t="s">
        <v>225</v>
      </c>
      <c r="H135" s="2" t="s">
        <v>378</v>
      </c>
      <c r="I135" s="2" t="s">
        <v>413</v>
      </c>
      <c r="J135" s="2" t="s">
        <v>380</v>
      </c>
      <c r="K135" s="2"/>
      <c r="L135" s="2"/>
      <c r="M135" s="2"/>
      <c r="N135" s="2" t="s">
        <v>414</v>
      </c>
      <c r="O135" s="2" t="s">
        <v>245</v>
      </c>
      <c r="P135" s="2" t="s">
        <v>246</v>
      </c>
      <c r="Q135" s="2"/>
      <c r="R135" s="2" t="s">
        <v>382</v>
      </c>
      <c r="S135" s="2" t="s">
        <v>383</v>
      </c>
      <c r="T135" s="2" t="s">
        <v>24</v>
      </c>
      <c r="U135">
        <v>57</v>
      </c>
      <c r="V135">
        <f t="shared" si="9"/>
        <v>6.0517089080027509E-2</v>
      </c>
      <c r="W135" t="s">
        <v>768</v>
      </c>
      <c r="X135" s="6" t="s">
        <v>770</v>
      </c>
    </row>
    <row r="136" spans="1:24" ht="12" customHeight="1" x14ac:dyDescent="0.3">
      <c r="A136" s="2" t="s">
        <v>415</v>
      </c>
      <c r="B136" s="2" t="s">
        <v>239</v>
      </c>
      <c r="C136" s="2" t="s">
        <v>240</v>
      </c>
      <c r="D136" s="2" t="s">
        <v>20</v>
      </c>
      <c r="E136" s="2" t="s">
        <v>65</v>
      </c>
      <c r="F136" s="2" t="s">
        <v>65</v>
      </c>
      <c r="G136" s="2" t="s">
        <v>225</v>
      </c>
      <c r="H136" s="2" t="s">
        <v>378</v>
      </c>
      <c r="I136" s="2" t="s">
        <v>413</v>
      </c>
      <c r="J136" s="2" t="s">
        <v>385</v>
      </c>
      <c r="K136" s="2"/>
      <c r="L136" s="2"/>
      <c r="M136" s="2"/>
      <c r="N136" s="2" t="s">
        <v>31</v>
      </c>
      <c r="O136" s="2" t="s">
        <v>245</v>
      </c>
      <c r="P136" s="2" t="s">
        <v>246</v>
      </c>
      <c r="Q136" s="2"/>
      <c r="R136" s="2" t="s">
        <v>382</v>
      </c>
      <c r="S136" s="2" t="s">
        <v>383</v>
      </c>
      <c r="T136" s="2" t="s">
        <v>24</v>
      </c>
      <c r="U136">
        <v>2</v>
      </c>
      <c r="V136">
        <f t="shared" si="9"/>
        <v>2.1234066343869301E-3</v>
      </c>
      <c r="W136" t="s">
        <v>768</v>
      </c>
      <c r="X136" s="6" t="s">
        <v>770</v>
      </c>
    </row>
    <row r="137" spans="1:24" ht="12" customHeight="1" x14ac:dyDescent="0.3">
      <c r="A137" s="2" t="s">
        <v>416</v>
      </c>
      <c r="B137" s="2" t="s">
        <v>239</v>
      </c>
      <c r="C137" s="2" t="s">
        <v>240</v>
      </c>
      <c r="D137" s="2" t="s">
        <v>20</v>
      </c>
      <c r="E137" s="2" t="s">
        <v>65</v>
      </c>
      <c r="F137" s="2" t="s">
        <v>65</v>
      </c>
      <c r="G137" s="2" t="s">
        <v>225</v>
      </c>
      <c r="H137" s="2" t="s">
        <v>378</v>
      </c>
      <c r="I137" s="2" t="s">
        <v>413</v>
      </c>
      <c r="J137" s="2" t="s">
        <v>388</v>
      </c>
      <c r="K137" s="2"/>
      <c r="L137" s="2"/>
      <c r="M137" s="2"/>
      <c r="N137" s="2" t="s">
        <v>31</v>
      </c>
      <c r="O137" s="2" t="s">
        <v>245</v>
      </c>
      <c r="P137" s="2" t="s">
        <v>246</v>
      </c>
      <c r="Q137" s="2"/>
      <c r="R137" s="2" t="s">
        <v>382</v>
      </c>
      <c r="S137" s="2" t="s">
        <v>383</v>
      </c>
      <c r="T137" s="2" t="s">
        <v>24</v>
      </c>
      <c r="U137">
        <v>2</v>
      </c>
      <c r="V137">
        <f t="shared" si="9"/>
        <v>2.1234066343869301E-3</v>
      </c>
      <c r="W137" t="s">
        <v>768</v>
      </c>
      <c r="X137" s="6" t="s">
        <v>770</v>
      </c>
    </row>
    <row r="138" spans="1:24" ht="12" customHeight="1" x14ac:dyDescent="0.3">
      <c r="A138" s="2" t="s">
        <v>417</v>
      </c>
      <c r="B138" s="2" t="s">
        <v>239</v>
      </c>
      <c r="C138" s="2" t="s">
        <v>240</v>
      </c>
      <c r="D138" s="2" t="s">
        <v>20</v>
      </c>
      <c r="E138" s="2" t="s">
        <v>65</v>
      </c>
      <c r="F138" s="2" t="s">
        <v>65</v>
      </c>
      <c r="G138" s="2" t="s">
        <v>225</v>
      </c>
      <c r="H138" s="2" t="s">
        <v>378</v>
      </c>
      <c r="I138" s="2" t="s">
        <v>413</v>
      </c>
      <c r="J138" s="2" t="s">
        <v>391</v>
      </c>
      <c r="K138" s="2"/>
      <c r="L138" s="2"/>
      <c r="M138" s="2"/>
      <c r="N138" s="2" t="s">
        <v>58</v>
      </c>
      <c r="O138" s="2" t="s">
        <v>245</v>
      </c>
      <c r="P138" s="2" t="s">
        <v>246</v>
      </c>
      <c r="Q138" s="2"/>
      <c r="R138" s="2" t="s">
        <v>382</v>
      </c>
      <c r="S138" s="2" t="s">
        <v>383</v>
      </c>
      <c r="T138" s="2" t="s">
        <v>24</v>
      </c>
      <c r="U138">
        <v>0</v>
      </c>
      <c r="V138">
        <f t="shared" si="9"/>
        <v>0</v>
      </c>
      <c r="W138" t="s">
        <v>768</v>
      </c>
      <c r="X138" s="6" t="s">
        <v>770</v>
      </c>
    </row>
    <row r="139" spans="1:24" ht="12" customHeight="1" x14ac:dyDescent="0.3">
      <c r="A139" s="2" t="s">
        <v>418</v>
      </c>
      <c r="B139" s="2" t="s">
        <v>239</v>
      </c>
      <c r="C139" s="2" t="s">
        <v>240</v>
      </c>
      <c r="D139" s="2" t="s">
        <v>20</v>
      </c>
      <c r="E139" s="2" t="s">
        <v>33</v>
      </c>
      <c r="F139" s="2" t="s">
        <v>33</v>
      </c>
      <c r="G139" s="2" t="s">
        <v>225</v>
      </c>
      <c r="H139" s="2" t="s">
        <v>378</v>
      </c>
      <c r="I139" s="2" t="s">
        <v>379</v>
      </c>
      <c r="J139" s="2" t="s">
        <v>380</v>
      </c>
      <c r="K139" s="2"/>
      <c r="L139" s="2"/>
      <c r="M139" s="2"/>
      <c r="N139" s="2" t="s">
        <v>419</v>
      </c>
      <c r="O139" s="2" t="s">
        <v>245</v>
      </c>
      <c r="P139" s="2" t="s">
        <v>246</v>
      </c>
      <c r="Q139" s="2"/>
      <c r="R139" s="2" t="s">
        <v>420</v>
      </c>
      <c r="S139" s="2" t="s">
        <v>383</v>
      </c>
      <c r="T139" s="2" t="s">
        <v>24</v>
      </c>
      <c r="U139">
        <v>22</v>
      </c>
      <c r="V139">
        <f t="shared" ref="V139:V170" si="10">(U139*$Y$2)/(365*24*1000)</f>
        <v>2.335747297825623E-2</v>
      </c>
      <c r="W139" t="s">
        <v>768</v>
      </c>
      <c r="X139" s="6" t="s">
        <v>770</v>
      </c>
    </row>
    <row r="140" spans="1:24" ht="12" customHeight="1" x14ac:dyDescent="0.3">
      <c r="A140" s="2" t="s">
        <v>421</v>
      </c>
      <c r="B140" s="2" t="s">
        <v>239</v>
      </c>
      <c r="C140" s="2" t="s">
        <v>240</v>
      </c>
      <c r="D140" s="2" t="s">
        <v>20</v>
      </c>
      <c r="E140" s="2" t="s">
        <v>33</v>
      </c>
      <c r="F140" s="2" t="s">
        <v>33</v>
      </c>
      <c r="G140" s="2" t="s">
        <v>225</v>
      </c>
      <c r="H140" s="2" t="s">
        <v>378</v>
      </c>
      <c r="I140" s="2" t="s">
        <v>379</v>
      </c>
      <c r="J140" s="2" t="s">
        <v>385</v>
      </c>
      <c r="K140" s="2"/>
      <c r="L140" s="2"/>
      <c r="M140" s="2"/>
      <c r="N140" s="2" t="s">
        <v>422</v>
      </c>
      <c r="O140" s="2" t="s">
        <v>245</v>
      </c>
      <c r="P140" s="2" t="s">
        <v>246</v>
      </c>
      <c r="Q140" s="2"/>
      <c r="R140" s="2" t="s">
        <v>420</v>
      </c>
      <c r="S140" s="2" t="s">
        <v>383</v>
      </c>
      <c r="T140" s="2" t="s">
        <v>24</v>
      </c>
      <c r="U140">
        <v>28</v>
      </c>
      <c r="V140">
        <f t="shared" si="10"/>
        <v>2.9727692881417019E-2</v>
      </c>
      <c r="W140" t="s">
        <v>768</v>
      </c>
      <c r="X140" s="6" t="s">
        <v>770</v>
      </c>
    </row>
    <row r="141" spans="1:24" ht="12" customHeight="1" x14ac:dyDescent="0.3">
      <c r="A141" s="2" t="s">
        <v>423</v>
      </c>
      <c r="B141" s="2" t="s">
        <v>239</v>
      </c>
      <c r="C141" s="2" t="s">
        <v>240</v>
      </c>
      <c r="D141" s="2" t="s">
        <v>20</v>
      </c>
      <c r="E141" s="2" t="s">
        <v>33</v>
      </c>
      <c r="F141" s="2" t="s">
        <v>33</v>
      </c>
      <c r="G141" s="2" t="s">
        <v>225</v>
      </c>
      <c r="H141" s="2" t="s">
        <v>378</v>
      </c>
      <c r="I141" s="2" t="s">
        <v>379</v>
      </c>
      <c r="J141" s="2" t="s">
        <v>388</v>
      </c>
      <c r="K141" s="2"/>
      <c r="L141" s="2"/>
      <c r="M141" s="2"/>
      <c r="N141" s="2" t="s">
        <v>424</v>
      </c>
      <c r="O141" s="2" t="s">
        <v>245</v>
      </c>
      <c r="P141" s="2" t="s">
        <v>246</v>
      </c>
      <c r="Q141" s="2"/>
      <c r="R141" s="2" t="s">
        <v>420</v>
      </c>
      <c r="S141" s="2" t="s">
        <v>383</v>
      </c>
      <c r="T141" s="2" t="s">
        <v>24</v>
      </c>
      <c r="U141">
        <v>12</v>
      </c>
      <c r="V141">
        <f t="shared" si="10"/>
        <v>1.274043980632158E-2</v>
      </c>
      <c r="W141" t="s">
        <v>768</v>
      </c>
      <c r="X141" s="6" t="s">
        <v>770</v>
      </c>
    </row>
    <row r="142" spans="1:24" ht="12" customHeight="1" x14ac:dyDescent="0.3">
      <c r="A142" s="2" t="s">
        <v>425</v>
      </c>
      <c r="B142" s="2" t="s">
        <v>239</v>
      </c>
      <c r="C142" s="2" t="s">
        <v>240</v>
      </c>
      <c r="D142" s="2" t="s">
        <v>20</v>
      </c>
      <c r="E142" s="2" t="s">
        <v>33</v>
      </c>
      <c r="F142" s="2" t="s">
        <v>33</v>
      </c>
      <c r="G142" s="2" t="s">
        <v>225</v>
      </c>
      <c r="H142" s="2" t="s">
        <v>378</v>
      </c>
      <c r="I142" s="2" t="s">
        <v>379</v>
      </c>
      <c r="J142" s="2" t="s">
        <v>391</v>
      </c>
      <c r="K142" s="2"/>
      <c r="L142" s="2"/>
      <c r="M142" s="2"/>
      <c r="N142" s="2" t="s">
        <v>426</v>
      </c>
      <c r="O142" s="2" t="s">
        <v>245</v>
      </c>
      <c r="P142" s="2" t="s">
        <v>246</v>
      </c>
      <c r="Q142" s="2"/>
      <c r="R142" s="2" t="s">
        <v>420</v>
      </c>
      <c r="S142" s="2" t="s">
        <v>383</v>
      </c>
      <c r="T142" s="2" t="s">
        <v>24</v>
      </c>
      <c r="U142">
        <v>8</v>
      </c>
      <c r="V142">
        <f t="shared" si="10"/>
        <v>8.4936265375477205E-3</v>
      </c>
      <c r="W142" t="s">
        <v>768</v>
      </c>
      <c r="X142" s="6" t="s">
        <v>770</v>
      </c>
    </row>
    <row r="143" spans="1:24" ht="12" customHeight="1" x14ac:dyDescent="0.3">
      <c r="A143" s="2" t="s">
        <v>427</v>
      </c>
      <c r="B143" s="2" t="s">
        <v>239</v>
      </c>
      <c r="C143" s="2" t="s">
        <v>240</v>
      </c>
      <c r="D143" s="2" t="s">
        <v>20</v>
      </c>
      <c r="E143" s="2" t="s">
        <v>33</v>
      </c>
      <c r="F143" s="2" t="s">
        <v>33</v>
      </c>
      <c r="G143" s="2" t="s">
        <v>225</v>
      </c>
      <c r="H143" s="2" t="s">
        <v>378</v>
      </c>
      <c r="I143" s="2" t="s">
        <v>394</v>
      </c>
      <c r="J143" s="2" t="s">
        <v>380</v>
      </c>
      <c r="K143" s="2"/>
      <c r="L143" s="2"/>
      <c r="M143" s="2"/>
      <c r="N143" s="2" t="s">
        <v>237</v>
      </c>
      <c r="O143" s="2" t="s">
        <v>245</v>
      </c>
      <c r="P143" s="2" t="s">
        <v>246</v>
      </c>
      <c r="Q143" s="2"/>
      <c r="R143" s="2" t="s">
        <v>420</v>
      </c>
      <c r="S143" s="2" t="s">
        <v>383</v>
      </c>
      <c r="T143" s="2" t="s">
        <v>24</v>
      </c>
      <c r="U143">
        <v>18</v>
      </c>
      <c r="V143">
        <f t="shared" si="10"/>
        <v>1.9110659709482371E-2</v>
      </c>
      <c r="W143" t="s">
        <v>768</v>
      </c>
      <c r="X143" s="6" t="s">
        <v>770</v>
      </c>
    </row>
    <row r="144" spans="1:24" ht="12" customHeight="1" x14ac:dyDescent="0.3">
      <c r="A144" s="2" t="s">
        <v>428</v>
      </c>
      <c r="B144" s="2" t="s">
        <v>239</v>
      </c>
      <c r="C144" s="2" t="s">
        <v>240</v>
      </c>
      <c r="D144" s="2" t="s">
        <v>20</v>
      </c>
      <c r="E144" s="2" t="s">
        <v>33</v>
      </c>
      <c r="F144" s="2" t="s">
        <v>33</v>
      </c>
      <c r="G144" s="2" t="s">
        <v>225</v>
      </c>
      <c r="H144" s="2" t="s">
        <v>378</v>
      </c>
      <c r="I144" s="2" t="s">
        <v>394</v>
      </c>
      <c r="J144" s="2" t="s">
        <v>385</v>
      </c>
      <c r="K144" s="2"/>
      <c r="L144" s="2"/>
      <c r="M144" s="2"/>
      <c r="N144" s="2" t="s">
        <v>229</v>
      </c>
      <c r="O144" s="2" t="s">
        <v>245</v>
      </c>
      <c r="P144" s="2" t="s">
        <v>246</v>
      </c>
      <c r="Q144" s="2"/>
      <c r="R144" s="2" t="s">
        <v>420</v>
      </c>
      <c r="S144" s="2" t="s">
        <v>383</v>
      </c>
      <c r="T144" s="2" t="s">
        <v>24</v>
      </c>
      <c r="U144">
        <v>11</v>
      </c>
      <c r="V144">
        <f t="shared" si="10"/>
        <v>1.1678736489128115E-2</v>
      </c>
      <c r="W144" t="s">
        <v>768</v>
      </c>
      <c r="X144" s="6" t="s">
        <v>770</v>
      </c>
    </row>
    <row r="145" spans="1:24" ht="12" customHeight="1" x14ac:dyDescent="0.3">
      <c r="A145" s="2" t="s">
        <v>429</v>
      </c>
      <c r="B145" s="2" t="s">
        <v>239</v>
      </c>
      <c r="C145" s="2" t="s">
        <v>240</v>
      </c>
      <c r="D145" s="2" t="s">
        <v>20</v>
      </c>
      <c r="E145" s="2" t="s">
        <v>33</v>
      </c>
      <c r="F145" s="2" t="s">
        <v>33</v>
      </c>
      <c r="G145" s="2" t="s">
        <v>225</v>
      </c>
      <c r="H145" s="2" t="s">
        <v>378</v>
      </c>
      <c r="I145" s="2" t="s">
        <v>394</v>
      </c>
      <c r="J145" s="2" t="s">
        <v>388</v>
      </c>
      <c r="K145" s="2"/>
      <c r="L145" s="2"/>
      <c r="M145" s="2"/>
      <c r="N145" s="2" t="s">
        <v>269</v>
      </c>
      <c r="O145" s="2" t="s">
        <v>245</v>
      </c>
      <c r="P145" s="2" t="s">
        <v>246</v>
      </c>
      <c r="Q145" s="2"/>
      <c r="R145" s="2" t="s">
        <v>420</v>
      </c>
      <c r="S145" s="2" t="s">
        <v>383</v>
      </c>
      <c r="T145" s="2" t="s">
        <v>24</v>
      </c>
      <c r="U145">
        <v>9</v>
      </c>
      <c r="V145">
        <f t="shared" si="10"/>
        <v>9.5553298547411854E-3</v>
      </c>
      <c r="W145" t="s">
        <v>768</v>
      </c>
      <c r="X145" s="6" t="s">
        <v>770</v>
      </c>
    </row>
    <row r="146" spans="1:24" ht="12" customHeight="1" x14ac:dyDescent="0.3">
      <c r="A146" s="2" t="s">
        <v>430</v>
      </c>
      <c r="B146" s="2" t="s">
        <v>239</v>
      </c>
      <c r="C146" s="2" t="s">
        <v>240</v>
      </c>
      <c r="D146" s="2" t="s">
        <v>20</v>
      </c>
      <c r="E146" s="2" t="s">
        <v>33</v>
      </c>
      <c r="F146" s="2" t="s">
        <v>33</v>
      </c>
      <c r="G146" s="2" t="s">
        <v>225</v>
      </c>
      <c r="H146" s="2" t="s">
        <v>378</v>
      </c>
      <c r="I146" s="2" t="s">
        <v>394</v>
      </c>
      <c r="J146" s="2" t="s">
        <v>391</v>
      </c>
      <c r="K146" s="2"/>
      <c r="L146" s="2"/>
      <c r="M146" s="2"/>
      <c r="N146" s="2" t="s">
        <v>30</v>
      </c>
      <c r="O146" s="2" t="s">
        <v>245</v>
      </c>
      <c r="P146" s="2" t="s">
        <v>246</v>
      </c>
      <c r="Q146" s="2"/>
      <c r="R146" s="2" t="s">
        <v>420</v>
      </c>
      <c r="S146" s="2" t="s">
        <v>383</v>
      </c>
      <c r="T146" s="2" t="s">
        <v>24</v>
      </c>
      <c r="U146">
        <v>3</v>
      </c>
      <c r="V146">
        <f t="shared" si="10"/>
        <v>3.185109951580395E-3</v>
      </c>
      <c r="W146" t="s">
        <v>768</v>
      </c>
      <c r="X146" s="6" t="s">
        <v>770</v>
      </c>
    </row>
    <row r="147" spans="1:24" ht="12" customHeight="1" x14ac:dyDescent="0.3">
      <c r="A147" s="2" t="s">
        <v>431</v>
      </c>
      <c r="B147" s="2" t="s">
        <v>239</v>
      </c>
      <c r="C147" s="2" t="s">
        <v>240</v>
      </c>
      <c r="D147" s="2" t="s">
        <v>20</v>
      </c>
      <c r="E147" s="2" t="s">
        <v>33</v>
      </c>
      <c r="F147" s="2" t="s">
        <v>33</v>
      </c>
      <c r="G147" s="2" t="s">
        <v>225</v>
      </c>
      <c r="H147" s="2" t="s">
        <v>378</v>
      </c>
      <c r="I147" s="2" t="s">
        <v>402</v>
      </c>
      <c r="J147" s="2" t="s">
        <v>380</v>
      </c>
      <c r="K147" s="2"/>
      <c r="L147" s="2"/>
      <c r="M147" s="2"/>
      <c r="N147" s="2" t="s">
        <v>56</v>
      </c>
      <c r="O147" s="2" t="s">
        <v>245</v>
      </c>
      <c r="P147" s="2" t="s">
        <v>246</v>
      </c>
      <c r="Q147" s="2"/>
      <c r="R147" s="2" t="s">
        <v>420</v>
      </c>
      <c r="S147" s="2" t="s">
        <v>383</v>
      </c>
      <c r="T147" s="2" t="s">
        <v>24</v>
      </c>
      <c r="U147">
        <v>6</v>
      </c>
      <c r="V147">
        <f t="shared" si="10"/>
        <v>6.37021990316079E-3</v>
      </c>
      <c r="W147" t="s">
        <v>768</v>
      </c>
      <c r="X147" s="6" t="s">
        <v>770</v>
      </c>
    </row>
    <row r="148" spans="1:24" ht="12" customHeight="1" x14ac:dyDescent="0.3">
      <c r="A148" s="2" t="s">
        <v>432</v>
      </c>
      <c r="B148" s="2" t="s">
        <v>239</v>
      </c>
      <c r="C148" s="2" t="s">
        <v>240</v>
      </c>
      <c r="D148" s="2" t="s">
        <v>20</v>
      </c>
      <c r="E148" s="2" t="s">
        <v>33</v>
      </c>
      <c r="F148" s="2" t="s">
        <v>33</v>
      </c>
      <c r="G148" s="2" t="s">
        <v>225</v>
      </c>
      <c r="H148" s="2" t="s">
        <v>378</v>
      </c>
      <c r="I148" s="2" t="s">
        <v>402</v>
      </c>
      <c r="J148" s="2" t="s">
        <v>385</v>
      </c>
      <c r="K148" s="2"/>
      <c r="L148" s="2"/>
      <c r="M148" s="2"/>
      <c r="N148" s="2" t="s">
        <v>220</v>
      </c>
      <c r="O148" s="2" t="s">
        <v>245</v>
      </c>
      <c r="P148" s="2" t="s">
        <v>246</v>
      </c>
      <c r="Q148" s="2"/>
      <c r="R148" s="2" t="s">
        <v>420</v>
      </c>
      <c r="S148" s="2" t="s">
        <v>383</v>
      </c>
      <c r="T148" s="2" t="s">
        <v>24</v>
      </c>
      <c r="U148">
        <v>7</v>
      </c>
      <c r="V148">
        <f t="shared" si="10"/>
        <v>7.4319232203542548E-3</v>
      </c>
      <c r="W148" t="s">
        <v>768</v>
      </c>
      <c r="X148" s="6" t="s">
        <v>770</v>
      </c>
    </row>
    <row r="149" spans="1:24" ht="12" customHeight="1" x14ac:dyDescent="0.3">
      <c r="A149" s="2" t="s">
        <v>433</v>
      </c>
      <c r="B149" s="2" t="s">
        <v>239</v>
      </c>
      <c r="C149" s="2" t="s">
        <v>240</v>
      </c>
      <c r="D149" s="2" t="s">
        <v>20</v>
      </c>
      <c r="E149" s="2" t="s">
        <v>33</v>
      </c>
      <c r="F149" s="2" t="s">
        <v>33</v>
      </c>
      <c r="G149" s="2" t="s">
        <v>225</v>
      </c>
      <c r="H149" s="2" t="s">
        <v>378</v>
      </c>
      <c r="I149" s="2" t="s">
        <v>402</v>
      </c>
      <c r="J149" s="2" t="s">
        <v>388</v>
      </c>
      <c r="K149" s="2"/>
      <c r="L149" s="2"/>
      <c r="M149" s="2"/>
      <c r="N149" s="2" t="s">
        <v>30</v>
      </c>
      <c r="O149" s="2" t="s">
        <v>245</v>
      </c>
      <c r="P149" s="2" t="s">
        <v>246</v>
      </c>
      <c r="Q149" s="2"/>
      <c r="R149" s="2" t="s">
        <v>420</v>
      </c>
      <c r="S149" s="2" t="s">
        <v>383</v>
      </c>
      <c r="T149" s="2" t="s">
        <v>24</v>
      </c>
      <c r="U149">
        <v>3</v>
      </c>
      <c r="V149">
        <f t="shared" si="10"/>
        <v>3.185109951580395E-3</v>
      </c>
      <c r="W149" t="s">
        <v>768</v>
      </c>
      <c r="X149" s="6" t="s">
        <v>770</v>
      </c>
    </row>
    <row r="150" spans="1:24" ht="12" customHeight="1" x14ac:dyDescent="0.3">
      <c r="A150" s="2" t="s">
        <v>434</v>
      </c>
      <c r="B150" s="2" t="s">
        <v>239</v>
      </c>
      <c r="C150" s="2" t="s">
        <v>240</v>
      </c>
      <c r="D150" s="2" t="s">
        <v>20</v>
      </c>
      <c r="E150" s="2" t="s">
        <v>33</v>
      </c>
      <c r="F150" s="2" t="s">
        <v>33</v>
      </c>
      <c r="G150" s="2" t="s">
        <v>225</v>
      </c>
      <c r="H150" s="2" t="s">
        <v>378</v>
      </c>
      <c r="I150" s="2" t="s">
        <v>402</v>
      </c>
      <c r="J150" s="2" t="s">
        <v>391</v>
      </c>
      <c r="K150" s="2"/>
      <c r="L150" s="2"/>
      <c r="M150" s="2"/>
      <c r="N150" s="2" t="s">
        <v>31</v>
      </c>
      <c r="O150" s="2" t="s">
        <v>245</v>
      </c>
      <c r="P150" s="2" t="s">
        <v>246</v>
      </c>
      <c r="Q150" s="2"/>
      <c r="R150" s="2" t="s">
        <v>420</v>
      </c>
      <c r="S150" s="2" t="s">
        <v>383</v>
      </c>
      <c r="T150" s="2" t="s">
        <v>24</v>
      </c>
      <c r="U150">
        <v>2</v>
      </c>
      <c r="V150">
        <f t="shared" si="10"/>
        <v>2.1234066343869301E-3</v>
      </c>
      <c r="W150" t="s">
        <v>768</v>
      </c>
      <c r="X150" s="6" t="s">
        <v>770</v>
      </c>
    </row>
    <row r="151" spans="1:24" ht="12" customHeight="1" x14ac:dyDescent="0.3">
      <c r="A151" s="2" t="s">
        <v>435</v>
      </c>
      <c r="B151" s="2" t="s">
        <v>239</v>
      </c>
      <c r="C151" s="2" t="s">
        <v>240</v>
      </c>
      <c r="D151" s="2" t="s">
        <v>20</v>
      </c>
      <c r="E151" s="2" t="s">
        <v>33</v>
      </c>
      <c r="F151" s="2" t="s">
        <v>33</v>
      </c>
      <c r="G151" s="2" t="s">
        <v>225</v>
      </c>
      <c r="H151" s="2" t="s">
        <v>378</v>
      </c>
      <c r="I151" s="2" t="s">
        <v>407</v>
      </c>
      <c r="J151" s="2" t="s">
        <v>380</v>
      </c>
      <c r="K151" s="2"/>
      <c r="L151" s="2"/>
      <c r="M151" s="2"/>
      <c r="N151" s="2" t="s">
        <v>220</v>
      </c>
      <c r="O151" s="2" t="s">
        <v>245</v>
      </c>
      <c r="P151" s="2" t="s">
        <v>246</v>
      </c>
      <c r="Q151" s="2"/>
      <c r="R151" s="2" t="s">
        <v>420</v>
      </c>
      <c r="S151" s="2" t="s">
        <v>383</v>
      </c>
      <c r="T151" s="2" t="s">
        <v>24</v>
      </c>
      <c r="U151">
        <v>7</v>
      </c>
      <c r="V151">
        <f t="shared" si="10"/>
        <v>7.4319232203542548E-3</v>
      </c>
      <c r="W151" t="s">
        <v>768</v>
      </c>
      <c r="X151" s="6" t="s">
        <v>770</v>
      </c>
    </row>
    <row r="152" spans="1:24" ht="12" customHeight="1" x14ac:dyDescent="0.3">
      <c r="A152" s="2" t="s">
        <v>436</v>
      </c>
      <c r="B152" s="2" t="s">
        <v>239</v>
      </c>
      <c r="C152" s="2" t="s">
        <v>240</v>
      </c>
      <c r="D152" s="2" t="s">
        <v>20</v>
      </c>
      <c r="E152" s="2" t="s">
        <v>33</v>
      </c>
      <c r="F152" s="2" t="s">
        <v>33</v>
      </c>
      <c r="G152" s="2" t="s">
        <v>225</v>
      </c>
      <c r="H152" s="2" t="s">
        <v>378</v>
      </c>
      <c r="I152" s="2" t="s">
        <v>407</v>
      </c>
      <c r="J152" s="2" t="s">
        <v>385</v>
      </c>
      <c r="K152" s="2"/>
      <c r="L152" s="2"/>
      <c r="M152" s="2"/>
      <c r="N152" s="2" t="s">
        <v>30</v>
      </c>
      <c r="O152" s="2" t="s">
        <v>245</v>
      </c>
      <c r="P152" s="2" t="s">
        <v>246</v>
      </c>
      <c r="Q152" s="2"/>
      <c r="R152" s="2" t="s">
        <v>420</v>
      </c>
      <c r="S152" s="2" t="s">
        <v>383</v>
      </c>
      <c r="T152" s="2" t="s">
        <v>24</v>
      </c>
      <c r="U152">
        <v>3</v>
      </c>
      <c r="V152">
        <f t="shared" si="10"/>
        <v>3.185109951580395E-3</v>
      </c>
      <c r="W152" t="s">
        <v>768</v>
      </c>
      <c r="X152" s="6" t="s">
        <v>770</v>
      </c>
    </row>
    <row r="153" spans="1:24" ht="12" customHeight="1" x14ac:dyDescent="0.3">
      <c r="A153" s="2" t="s">
        <v>437</v>
      </c>
      <c r="B153" s="2" t="s">
        <v>239</v>
      </c>
      <c r="C153" s="2" t="s">
        <v>240</v>
      </c>
      <c r="D153" s="2" t="s">
        <v>20</v>
      </c>
      <c r="E153" s="2" t="s">
        <v>33</v>
      </c>
      <c r="F153" s="2" t="s">
        <v>33</v>
      </c>
      <c r="G153" s="2" t="s">
        <v>225</v>
      </c>
      <c r="H153" s="2" t="s">
        <v>378</v>
      </c>
      <c r="I153" s="2" t="s">
        <v>407</v>
      </c>
      <c r="J153" s="2" t="s">
        <v>388</v>
      </c>
      <c r="K153" s="2"/>
      <c r="L153" s="2"/>
      <c r="M153" s="2"/>
      <c r="N153" s="2" t="s">
        <v>58</v>
      </c>
      <c r="O153" s="2" t="s">
        <v>245</v>
      </c>
      <c r="P153" s="2" t="s">
        <v>246</v>
      </c>
      <c r="Q153" s="2"/>
      <c r="R153" s="2" t="s">
        <v>420</v>
      </c>
      <c r="S153" s="2" t="s">
        <v>383</v>
      </c>
      <c r="T153" s="2" t="s">
        <v>24</v>
      </c>
      <c r="U153">
        <v>0</v>
      </c>
      <c r="V153">
        <f t="shared" si="10"/>
        <v>0</v>
      </c>
      <c r="W153" t="s">
        <v>768</v>
      </c>
      <c r="X153" s="6" t="s">
        <v>770</v>
      </c>
    </row>
    <row r="154" spans="1:24" ht="12" customHeight="1" x14ac:dyDescent="0.3">
      <c r="A154" s="2" t="s">
        <v>438</v>
      </c>
      <c r="B154" s="2" t="s">
        <v>239</v>
      </c>
      <c r="C154" s="2" t="s">
        <v>240</v>
      </c>
      <c r="D154" s="2" t="s">
        <v>20</v>
      </c>
      <c r="E154" s="2" t="s">
        <v>33</v>
      </c>
      <c r="F154" s="2" t="s">
        <v>33</v>
      </c>
      <c r="G154" s="2" t="s">
        <v>225</v>
      </c>
      <c r="H154" s="2" t="s">
        <v>378</v>
      </c>
      <c r="I154" s="2" t="s">
        <v>407</v>
      </c>
      <c r="J154" s="2" t="s">
        <v>391</v>
      </c>
      <c r="K154" s="2"/>
      <c r="L154" s="2"/>
      <c r="M154" s="2"/>
      <c r="N154" s="2" t="s">
        <v>58</v>
      </c>
      <c r="O154" s="2" t="s">
        <v>245</v>
      </c>
      <c r="P154" s="2" t="s">
        <v>246</v>
      </c>
      <c r="Q154" s="2"/>
      <c r="R154" s="2" t="s">
        <v>420</v>
      </c>
      <c r="S154" s="2" t="s">
        <v>383</v>
      </c>
      <c r="T154" s="2" t="s">
        <v>24</v>
      </c>
      <c r="U154">
        <v>0</v>
      </c>
      <c r="V154">
        <f t="shared" si="10"/>
        <v>0</v>
      </c>
      <c r="W154" t="s">
        <v>768</v>
      </c>
      <c r="X154" s="6" t="s">
        <v>770</v>
      </c>
    </row>
    <row r="155" spans="1:24" ht="12" customHeight="1" x14ac:dyDescent="0.3">
      <c r="A155" s="2" t="s">
        <v>439</v>
      </c>
      <c r="B155" s="2" t="s">
        <v>239</v>
      </c>
      <c r="C155" s="2" t="s">
        <v>240</v>
      </c>
      <c r="D155" s="2" t="s">
        <v>20</v>
      </c>
      <c r="E155" s="2" t="s">
        <v>33</v>
      </c>
      <c r="F155" s="2" t="s">
        <v>33</v>
      </c>
      <c r="G155" s="2" t="s">
        <v>225</v>
      </c>
      <c r="H155" s="2" t="s">
        <v>378</v>
      </c>
      <c r="I155" s="2" t="s">
        <v>413</v>
      </c>
      <c r="J155" s="2" t="s">
        <v>380</v>
      </c>
      <c r="K155" s="2"/>
      <c r="L155" s="2"/>
      <c r="M155" s="2"/>
      <c r="N155" s="2" t="s">
        <v>58</v>
      </c>
      <c r="O155" s="2" t="s">
        <v>245</v>
      </c>
      <c r="P155" s="2" t="s">
        <v>246</v>
      </c>
      <c r="Q155" s="2"/>
      <c r="R155" s="2" t="s">
        <v>420</v>
      </c>
      <c r="S155" s="2" t="s">
        <v>383</v>
      </c>
      <c r="T155" s="2" t="s">
        <v>24</v>
      </c>
      <c r="U155">
        <v>0</v>
      </c>
      <c r="V155">
        <f t="shared" si="10"/>
        <v>0</v>
      </c>
      <c r="W155" t="s">
        <v>768</v>
      </c>
      <c r="X155" s="6" t="s">
        <v>770</v>
      </c>
    </row>
    <row r="156" spans="1:24" ht="12" customHeight="1" x14ac:dyDescent="0.3">
      <c r="A156" s="2" t="s">
        <v>440</v>
      </c>
      <c r="B156" s="2" t="s">
        <v>239</v>
      </c>
      <c r="C156" s="2" t="s">
        <v>240</v>
      </c>
      <c r="D156" s="2" t="s">
        <v>20</v>
      </c>
      <c r="E156" s="2" t="s">
        <v>33</v>
      </c>
      <c r="F156" s="2" t="s">
        <v>33</v>
      </c>
      <c r="G156" s="2" t="s">
        <v>225</v>
      </c>
      <c r="H156" s="2" t="s">
        <v>378</v>
      </c>
      <c r="I156" s="2" t="s">
        <v>413</v>
      </c>
      <c r="J156" s="2" t="s">
        <v>385</v>
      </c>
      <c r="K156" s="2"/>
      <c r="L156" s="2"/>
      <c r="M156" s="2"/>
      <c r="N156" s="2" t="s">
        <v>58</v>
      </c>
      <c r="O156" s="2" t="s">
        <v>245</v>
      </c>
      <c r="P156" s="2" t="s">
        <v>246</v>
      </c>
      <c r="Q156" s="2"/>
      <c r="R156" s="2" t="s">
        <v>420</v>
      </c>
      <c r="S156" s="2" t="s">
        <v>383</v>
      </c>
      <c r="T156" s="2" t="s">
        <v>24</v>
      </c>
      <c r="U156">
        <v>0</v>
      </c>
      <c r="V156">
        <f t="shared" si="10"/>
        <v>0</v>
      </c>
      <c r="W156" t="s">
        <v>768</v>
      </c>
      <c r="X156" s="6" t="s">
        <v>770</v>
      </c>
    </row>
    <row r="157" spans="1:24" ht="12" customHeight="1" x14ac:dyDescent="0.3">
      <c r="A157" s="2" t="s">
        <v>441</v>
      </c>
      <c r="B157" s="2" t="s">
        <v>239</v>
      </c>
      <c r="C157" s="2" t="s">
        <v>240</v>
      </c>
      <c r="D157" s="2" t="s">
        <v>20</v>
      </c>
      <c r="E157" s="2" t="s">
        <v>33</v>
      </c>
      <c r="F157" s="2" t="s">
        <v>33</v>
      </c>
      <c r="G157" s="2" t="s">
        <v>225</v>
      </c>
      <c r="H157" s="2" t="s">
        <v>378</v>
      </c>
      <c r="I157" s="2" t="s">
        <v>413</v>
      </c>
      <c r="J157" s="2" t="s">
        <v>388</v>
      </c>
      <c r="K157" s="2"/>
      <c r="L157" s="2"/>
      <c r="M157" s="2"/>
      <c r="N157" s="2" t="s">
        <v>58</v>
      </c>
      <c r="O157" s="2" t="s">
        <v>245</v>
      </c>
      <c r="P157" s="2" t="s">
        <v>246</v>
      </c>
      <c r="Q157" s="2"/>
      <c r="R157" s="2" t="s">
        <v>420</v>
      </c>
      <c r="S157" s="2" t="s">
        <v>383</v>
      </c>
      <c r="T157" s="2" t="s">
        <v>24</v>
      </c>
      <c r="U157">
        <v>0</v>
      </c>
      <c r="V157">
        <f t="shared" si="10"/>
        <v>0</v>
      </c>
      <c r="W157" t="s">
        <v>768</v>
      </c>
      <c r="X157" s="6" t="s">
        <v>770</v>
      </c>
    </row>
    <row r="158" spans="1:24" ht="12" customHeight="1" x14ac:dyDescent="0.3">
      <c r="A158" s="2" t="s">
        <v>442</v>
      </c>
      <c r="B158" s="2" t="s">
        <v>239</v>
      </c>
      <c r="C158" s="2" t="s">
        <v>240</v>
      </c>
      <c r="D158" s="2" t="s">
        <v>20</v>
      </c>
      <c r="E158" s="2" t="s">
        <v>33</v>
      </c>
      <c r="F158" s="2" t="s">
        <v>33</v>
      </c>
      <c r="G158" s="2" t="s">
        <v>225</v>
      </c>
      <c r="H158" s="2" t="s">
        <v>378</v>
      </c>
      <c r="I158" s="2" t="s">
        <v>413</v>
      </c>
      <c r="J158" s="2" t="s">
        <v>391</v>
      </c>
      <c r="K158" s="2"/>
      <c r="L158" s="2"/>
      <c r="M158" s="2"/>
      <c r="N158" s="2" t="s">
        <v>58</v>
      </c>
      <c r="O158" s="2" t="s">
        <v>245</v>
      </c>
      <c r="P158" s="2" t="s">
        <v>246</v>
      </c>
      <c r="Q158" s="2"/>
      <c r="R158" s="2" t="s">
        <v>420</v>
      </c>
      <c r="S158" s="2" t="s">
        <v>383</v>
      </c>
      <c r="T158" s="2" t="s">
        <v>24</v>
      </c>
      <c r="U158">
        <v>0</v>
      </c>
      <c r="V158">
        <f t="shared" si="10"/>
        <v>0</v>
      </c>
      <c r="W158" t="s">
        <v>768</v>
      </c>
      <c r="X158" s="6" t="s">
        <v>770</v>
      </c>
    </row>
    <row r="159" spans="1:24" ht="12" customHeight="1" x14ac:dyDescent="0.3">
      <c r="A159" s="2" t="s">
        <v>443</v>
      </c>
      <c r="B159" s="2" t="s">
        <v>239</v>
      </c>
      <c r="C159" s="2" t="s">
        <v>240</v>
      </c>
      <c r="D159" s="2" t="s">
        <v>20</v>
      </c>
      <c r="E159" s="2" t="s">
        <v>198</v>
      </c>
      <c r="F159" s="2" t="s">
        <v>199</v>
      </c>
      <c r="G159" s="2" t="s">
        <v>225</v>
      </c>
      <c r="H159" s="2" t="s">
        <v>378</v>
      </c>
      <c r="I159" s="2" t="s">
        <v>444</v>
      </c>
      <c r="J159" s="2" t="s">
        <v>380</v>
      </c>
      <c r="K159" s="2"/>
      <c r="L159" s="2"/>
      <c r="M159" s="2"/>
      <c r="N159" s="2" t="s">
        <v>445</v>
      </c>
      <c r="O159" s="2" t="s">
        <v>245</v>
      </c>
      <c r="P159" s="2" t="s">
        <v>246</v>
      </c>
      <c r="Q159" s="2"/>
      <c r="R159" s="2" t="s">
        <v>420</v>
      </c>
      <c r="S159" s="2" t="s">
        <v>383</v>
      </c>
      <c r="T159" s="2" t="s">
        <v>24</v>
      </c>
      <c r="U159">
        <v>80</v>
      </c>
      <c r="V159">
        <f t="shared" si="10"/>
        <v>8.4936265375477202E-2</v>
      </c>
      <c r="W159" t="s">
        <v>768</v>
      </c>
      <c r="X159" s="6" t="s">
        <v>770</v>
      </c>
    </row>
    <row r="160" spans="1:24" ht="12" customHeight="1" x14ac:dyDescent="0.3">
      <c r="A160" s="2" t="s">
        <v>446</v>
      </c>
      <c r="B160" s="2" t="s">
        <v>239</v>
      </c>
      <c r="C160" s="2" t="s">
        <v>240</v>
      </c>
      <c r="D160" s="2" t="s">
        <v>20</v>
      </c>
      <c r="E160" s="2" t="s">
        <v>198</v>
      </c>
      <c r="F160" s="2" t="s">
        <v>199</v>
      </c>
      <c r="G160" s="2" t="s">
        <v>225</v>
      </c>
      <c r="H160" s="2" t="s">
        <v>378</v>
      </c>
      <c r="I160" s="2" t="s">
        <v>444</v>
      </c>
      <c r="J160" s="2" t="s">
        <v>385</v>
      </c>
      <c r="K160" s="2"/>
      <c r="L160" s="2"/>
      <c r="M160" s="2"/>
      <c r="N160" s="2" t="s">
        <v>445</v>
      </c>
      <c r="O160" s="2" t="s">
        <v>245</v>
      </c>
      <c r="P160" s="2" t="s">
        <v>246</v>
      </c>
      <c r="Q160" s="2"/>
      <c r="R160" s="2" t="s">
        <v>420</v>
      </c>
      <c r="S160" s="2" t="s">
        <v>383</v>
      </c>
      <c r="T160" s="2" t="s">
        <v>24</v>
      </c>
      <c r="U160">
        <v>80</v>
      </c>
      <c r="V160">
        <f t="shared" si="10"/>
        <v>8.4936265375477202E-2</v>
      </c>
      <c r="W160" t="s">
        <v>768</v>
      </c>
      <c r="X160" s="6" t="s">
        <v>770</v>
      </c>
    </row>
    <row r="161" spans="1:24" ht="12" customHeight="1" x14ac:dyDescent="0.3">
      <c r="A161" s="2" t="s">
        <v>447</v>
      </c>
      <c r="B161" s="2" t="s">
        <v>239</v>
      </c>
      <c r="C161" s="2" t="s">
        <v>240</v>
      </c>
      <c r="D161" s="2" t="s">
        <v>20</v>
      </c>
      <c r="E161" s="2" t="s">
        <v>198</v>
      </c>
      <c r="F161" s="2" t="s">
        <v>199</v>
      </c>
      <c r="G161" s="2" t="s">
        <v>225</v>
      </c>
      <c r="H161" s="2" t="s">
        <v>378</v>
      </c>
      <c r="I161" s="2" t="s">
        <v>444</v>
      </c>
      <c r="J161" s="2" t="s">
        <v>388</v>
      </c>
      <c r="K161" s="2"/>
      <c r="L161" s="2"/>
      <c r="M161" s="2"/>
      <c r="N161" s="2" t="s">
        <v>448</v>
      </c>
      <c r="O161" s="2" t="s">
        <v>245</v>
      </c>
      <c r="P161" s="2" t="s">
        <v>246</v>
      </c>
      <c r="Q161" s="2"/>
      <c r="R161" s="2" t="s">
        <v>420</v>
      </c>
      <c r="S161" s="2" t="s">
        <v>383</v>
      </c>
      <c r="T161" s="2" t="s">
        <v>24</v>
      </c>
      <c r="U161">
        <v>35</v>
      </c>
      <c r="V161">
        <f t="shared" si="10"/>
        <v>3.7159616101771271E-2</v>
      </c>
      <c r="W161" t="s">
        <v>768</v>
      </c>
      <c r="X161" s="6" t="s">
        <v>770</v>
      </c>
    </row>
    <row r="162" spans="1:24" ht="12" customHeight="1" x14ac:dyDescent="0.3">
      <c r="A162" s="2" t="s">
        <v>449</v>
      </c>
      <c r="B162" s="2" t="s">
        <v>239</v>
      </c>
      <c r="C162" s="2" t="s">
        <v>240</v>
      </c>
      <c r="D162" s="2" t="s">
        <v>20</v>
      </c>
      <c r="E162" s="2" t="s">
        <v>198</v>
      </c>
      <c r="F162" s="2" t="s">
        <v>199</v>
      </c>
      <c r="G162" s="2" t="s">
        <v>225</v>
      </c>
      <c r="H162" s="2" t="s">
        <v>378</v>
      </c>
      <c r="I162" s="2" t="s">
        <v>444</v>
      </c>
      <c r="J162" s="2" t="s">
        <v>391</v>
      </c>
      <c r="K162" s="2"/>
      <c r="L162" s="2"/>
      <c r="M162" s="2"/>
      <c r="N162" s="2" t="s">
        <v>234</v>
      </c>
      <c r="O162" s="2" t="s">
        <v>245</v>
      </c>
      <c r="P162" s="2" t="s">
        <v>246</v>
      </c>
      <c r="Q162" s="2"/>
      <c r="R162" s="2" t="s">
        <v>420</v>
      </c>
      <c r="S162" s="2" t="s">
        <v>383</v>
      </c>
      <c r="T162" s="2" t="s">
        <v>24</v>
      </c>
      <c r="U162">
        <v>25</v>
      </c>
      <c r="V162">
        <f t="shared" si="10"/>
        <v>2.6542582929836626E-2</v>
      </c>
      <c r="W162" t="s">
        <v>768</v>
      </c>
      <c r="X162" s="6" t="s">
        <v>770</v>
      </c>
    </row>
    <row r="163" spans="1:24" ht="12" customHeight="1" x14ac:dyDescent="0.3">
      <c r="A163" s="2" t="s">
        <v>450</v>
      </c>
      <c r="B163" s="2" t="s">
        <v>239</v>
      </c>
      <c r="C163" s="2" t="s">
        <v>240</v>
      </c>
      <c r="D163" s="2" t="s">
        <v>20</v>
      </c>
      <c r="E163" s="2" t="s">
        <v>198</v>
      </c>
      <c r="F163" s="2" t="s">
        <v>199</v>
      </c>
      <c r="G163" s="2" t="s">
        <v>225</v>
      </c>
      <c r="H163" s="2" t="s">
        <v>378</v>
      </c>
      <c r="I163" s="2" t="s">
        <v>394</v>
      </c>
      <c r="J163" s="2" t="s">
        <v>380</v>
      </c>
      <c r="K163" s="2"/>
      <c r="L163" s="2"/>
      <c r="M163" s="2"/>
      <c r="N163" s="2" t="s">
        <v>445</v>
      </c>
      <c r="O163" s="2" t="s">
        <v>245</v>
      </c>
      <c r="P163" s="2" t="s">
        <v>246</v>
      </c>
      <c r="Q163" s="2"/>
      <c r="R163" s="2" t="s">
        <v>420</v>
      </c>
      <c r="S163" s="2" t="s">
        <v>383</v>
      </c>
      <c r="T163" s="2" t="s">
        <v>24</v>
      </c>
      <c r="U163">
        <v>80</v>
      </c>
      <c r="V163">
        <f t="shared" si="10"/>
        <v>8.4936265375477202E-2</v>
      </c>
      <c r="W163" t="s">
        <v>768</v>
      </c>
      <c r="X163" s="6" t="s">
        <v>770</v>
      </c>
    </row>
    <row r="164" spans="1:24" ht="12" customHeight="1" x14ac:dyDescent="0.3">
      <c r="A164" s="2" t="s">
        <v>451</v>
      </c>
      <c r="B164" s="2" t="s">
        <v>239</v>
      </c>
      <c r="C164" s="2" t="s">
        <v>240</v>
      </c>
      <c r="D164" s="2" t="s">
        <v>20</v>
      </c>
      <c r="E164" s="2" t="s">
        <v>198</v>
      </c>
      <c r="F164" s="2" t="s">
        <v>199</v>
      </c>
      <c r="G164" s="2" t="s">
        <v>225</v>
      </c>
      <c r="H164" s="2" t="s">
        <v>378</v>
      </c>
      <c r="I164" s="2" t="s">
        <v>394</v>
      </c>
      <c r="J164" s="2" t="s">
        <v>385</v>
      </c>
      <c r="K164" s="2"/>
      <c r="L164" s="2"/>
      <c r="M164" s="2"/>
      <c r="N164" s="2" t="s">
        <v>445</v>
      </c>
      <c r="O164" s="2" t="s">
        <v>245</v>
      </c>
      <c r="P164" s="2" t="s">
        <v>246</v>
      </c>
      <c r="Q164" s="2"/>
      <c r="R164" s="2" t="s">
        <v>420</v>
      </c>
      <c r="S164" s="2" t="s">
        <v>383</v>
      </c>
      <c r="T164" s="2" t="s">
        <v>24</v>
      </c>
      <c r="U164">
        <v>80</v>
      </c>
      <c r="V164">
        <f t="shared" si="10"/>
        <v>8.4936265375477202E-2</v>
      </c>
      <c r="W164" t="s">
        <v>768</v>
      </c>
      <c r="X164" s="6" t="s">
        <v>770</v>
      </c>
    </row>
    <row r="165" spans="1:24" ht="12" customHeight="1" x14ac:dyDescent="0.3">
      <c r="A165" s="2" t="s">
        <v>452</v>
      </c>
      <c r="B165" s="2" t="s">
        <v>239</v>
      </c>
      <c r="C165" s="2" t="s">
        <v>240</v>
      </c>
      <c r="D165" s="2" t="s">
        <v>20</v>
      </c>
      <c r="E165" s="2" t="s">
        <v>198</v>
      </c>
      <c r="F165" s="2" t="s">
        <v>199</v>
      </c>
      <c r="G165" s="2" t="s">
        <v>225</v>
      </c>
      <c r="H165" s="2" t="s">
        <v>378</v>
      </c>
      <c r="I165" s="2" t="s">
        <v>394</v>
      </c>
      <c r="J165" s="2" t="s">
        <v>388</v>
      </c>
      <c r="K165" s="2"/>
      <c r="L165" s="2"/>
      <c r="M165" s="2"/>
      <c r="N165" s="2" t="s">
        <v>448</v>
      </c>
      <c r="O165" s="2" t="s">
        <v>245</v>
      </c>
      <c r="P165" s="2" t="s">
        <v>246</v>
      </c>
      <c r="Q165" s="2"/>
      <c r="R165" s="2" t="s">
        <v>420</v>
      </c>
      <c r="S165" s="2" t="s">
        <v>383</v>
      </c>
      <c r="T165" s="2" t="s">
        <v>24</v>
      </c>
      <c r="U165">
        <v>35</v>
      </c>
      <c r="V165">
        <f t="shared" si="10"/>
        <v>3.7159616101771271E-2</v>
      </c>
      <c r="W165" t="s">
        <v>768</v>
      </c>
      <c r="X165" s="6" t="s">
        <v>770</v>
      </c>
    </row>
    <row r="166" spans="1:24" ht="12" customHeight="1" x14ac:dyDescent="0.3">
      <c r="A166" s="2" t="s">
        <v>453</v>
      </c>
      <c r="B166" s="2" t="s">
        <v>239</v>
      </c>
      <c r="C166" s="2" t="s">
        <v>240</v>
      </c>
      <c r="D166" s="2" t="s">
        <v>20</v>
      </c>
      <c r="E166" s="2" t="s">
        <v>198</v>
      </c>
      <c r="F166" s="2" t="s">
        <v>199</v>
      </c>
      <c r="G166" s="2" t="s">
        <v>225</v>
      </c>
      <c r="H166" s="2" t="s">
        <v>378</v>
      </c>
      <c r="I166" s="2" t="s">
        <v>394</v>
      </c>
      <c r="J166" s="2" t="s">
        <v>391</v>
      </c>
      <c r="K166" s="2"/>
      <c r="L166" s="2"/>
      <c r="M166" s="2"/>
      <c r="N166" s="2" t="s">
        <v>234</v>
      </c>
      <c r="O166" s="2" t="s">
        <v>245</v>
      </c>
      <c r="P166" s="2" t="s">
        <v>246</v>
      </c>
      <c r="Q166" s="2"/>
      <c r="R166" s="2" t="s">
        <v>420</v>
      </c>
      <c r="S166" s="2" t="s">
        <v>383</v>
      </c>
      <c r="T166" s="2" t="s">
        <v>24</v>
      </c>
      <c r="U166">
        <v>25</v>
      </c>
      <c r="V166">
        <f t="shared" si="10"/>
        <v>2.6542582929836626E-2</v>
      </c>
      <c r="W166" t="s">
        <v>768</v>
      </c>
      <c r="X166" s="6" t="s">
        <v>770</v>
      </c>
    </row>
    <row r="167" spans="1:24" ht="12" customHeight="1" x14ac:dyDescent="0.3">
      <c r="A167" s="2" t="s">
        <v>454</v>
      </c>
      <c r="B167" s="2" t="s">
        <v>239</v>
      </c>
      <c r="C167" s="2" t="s">
        <v>240</v>
      </c>
      <c r="D167" s="2" t="s">
        <v>20</v>
      </c>
      <c r="E167" s="2" t="s">
        <v>198</v>
      </c>
      <c r="F167" s="2" t="s">
        <v>199</v>
      </c>
      <c r="G167" s="2" t="s">
        <v>225</v>
      </c>
      <c r="H167" s="2" t="s">
        <v>378</v>
      </c>
      <c r="I167" s="2" t="s">
        <v>402</v>
      </c>
      <c r="J167" s="2" t="s">
        <v>380</v>
      </c>
      <c r="K167" s="2"/>
      <c r="L167" s="2"/>
      <c r="M167" s="2"/>
      <c r="N167" s="2" t="s">
        <v>445</v>
      </c>
      <c r="O167" s="2" t="s">
        <v>245</v>
      </c>
      <c r="P167" s="2" t="s">
        <v>246</v>
      </c>
      <c r="Q167" s="2"/>
      <c r="R167" s="2" t="s">
        <v>420</v>
      </c>
      <c r="S167" s="2" t="s">
        <v>383</v>
      </c>
      <c r="T167" s="2" t="s">
        <v>24</v>
      </c>
      <c r="U167">
        <v>80</v>
      </c>
      <c r="V167">
        <f t="shared" si="10"/>
        <v>8.4936265375477202E-2</v>
      </c>
      <c r="W167" t="s">
        <v>768</v>
      </c>
      <c r="X167" s="6" t="s">
        <v>770</v>
      </c>
    </row>
    <row r="168" spans="1:24" ht="12" customHeight="1" x14ac:dyDescent="0.3">
      <c r="A168" s="2" t="s">
        <v>455</v>
      </c>
      <c r="B168" s="2" t="s">
        <v>239</v>
      </c>
      <c r="C168" s="2" t="s">
        <v>240</v>
      </c>
      <c r="D168" s="2" t="s">
        <v>20</v>
      </c>
      <c r="E168" s="2" t="s">
        <v>198</v>
      </c>
      <c r="F168" s="2" t="s">
        <v>199</v>
      </c>
      <c r="G168" s="2" t="s">
        <v>225</v>
      </c>
      <c r="H168" s="2" t="s">
        <v>378</v>
      </c>
      <c r="I168" s="2" t="s">
        <v>402</v>
      </c>
      <c r="J168" s="2" t="s">
        <v>385</v>
      </c>
      <c r="K168" s="2"/>
      <c r="L168" s="2"/>
      <c r="M168" s="2"/>
      <c r="N168" s="2" t="s">
        <v>445</v>
      </c>
      <c r="O168" s="2" t="s">
        <v>245</v>
      </c>
      <c r="P168" s="2" t="s">
        <v>246</v>
      </c>
      <c r="Q168" s="2"/>
      <c r="R168" s="2" t="s">
        <v>420</v>
      </c>
      <c r="S168" s="2" t="s">
        <v>383</v>
      </c>
      <c r="T168" s="2" t="s">
        <v>24</v>
      </c>
      <c r="U168">
        <v>80</v>
      </c>
      <c r="V168">
        <f t="shared" si="10"/>
        <v>8.4936265375477202E-2</v>
      </c>
      <c r="W168" t="s">
        <v>768</v>
      </c>
      <c r="X168" s="6" t="s">
        <v>770</v>
      </c>
    </row>
    <row r="169" spans="1:24" ht="12" customHeight="1" x14ac:dyDescent="0.3">
      <c r="A169" s="2" t="s">
        <v>456</v>
      </c>
      <c r="B169" s="2" t="s">
        <v>239</v>
      </c>
      <c r="C169" s="2" t="s">
        <v>240</v>
      </c>
      <c r="D169" s="2" t="s">
        <v>20</v>
      </c>
      <c r="E169" s="2" t="s">
        <v>198</v>
      </c>
      <c r="F169" s="2" t="s">
        <v>199</v>
      </c>
      <c r="G169" s="2" t="s">
        <v>225</v>
      </c>
      <c r="H169" s="2" t="s">
        <v>378</v>
      </c>
      <c r="I169" s="2" t="s">
        <v>402</v>
      </c>
      <c r="J169" s="2" t="s">
        <v>388</v>
      </c>
      <c r="K169" s="2"/>
      <c r="L169" s="2"/>
      <c r="M169" s="2"/>
      <c r="N169" s="2" t="s">
        <v>448</v>
      </c>
      <c r="O169" s="2" t="s">
        <v>245</v>
      </c>
      <c r="P169" s="2" t="s">
        <v>246</v>
      </c>
      <c r="Q169" s="2"/>
      <c r="R169" s="2" t="s">
        <v>420</v>
      </c>
      <c r="S169" s="2" t="s">
        <v>383</v>
      </c>
      <c r="T169" s="2" t="s">
        <v>24</v>
      </c>
      <c r="U169">
        <v>35</v>
      </c>
      <c r="V169">
        <f t="shared" si="10"/>
        <v>3.7159616101771271E-2</v>
      </c>
      <c r="W169" t="s">
        <v>768</v>
      </c>
      <c r="X169" s="6" t="s">
        <v>770</v>
      </c>
    </row>
    <row r="170" spans="1:24" ht="12" customHeight="1" x14ac:dyDescent="0.3">
      <c r="A170" s="2" t="s">
        <v>457</v>
      </c>
      <c r="B170" s="2" t="s">
        <v>239</v>
      </c>
      <c r="C170" s="2" t="s">
        <v>240</v>
      </c>
      <c r="D170" s="2" t="s">
        <v>20</v>
      </c>
      <c r="E170" s="2" t="s">
        <v>198</v>
      </c>
      <c r="F170" s="2" t="s">
        <v>199</v>
      </c>
      <c r="G170" s="2" t="s">
        <v>225</v>
      </c>
      <c r="H170" s="2" t="s">
        <v>378</v>
      </c>
      <c r="I170" s="2" t="s">
        <v>402</v>
      </c>
      <c r="J170" s="2" t="s">
        <v>391</v>
      </c>
      <c r="K170" s="2"/>
      <c r="L170" s="2"/>
      <c r="M170" s="2"/>
      <c r="N170" s="2" t="s">
        <v>234</v>
      </c>
      <c r="O170" s="2" t="s">
        <v>245</v>
      </c>
      <c r="P170" s="2" t="s">
        <v>246</v>
      </c>
      <c r="Q170" s="2"/>
      <c r="R170" s="2" t="s">
        <v>420</v>
      </c>
      <c r="S170" s="2" t="s">
        <v>383</v>
      </c>
      <c r="T170" s="2" t="s">
        <v>24</v>
      </c>
      <c r="U170">
        <v>25</v>
      </c>
      <c r="V170">
        <f t="shared" si="10"/>
        <v>2.6542582929836626E-2</v>
      </c>
      <c r="W170" t="s">
        <v>768</v>
      </c>
      <c r="X170" s="6" t="s">
        <v>770</v>
      </c>
    </row>
    <row r="171" spans="1:24" ht="12" customHeight="1" x14ac:dyDescent="0.3">
      <c r="A171" s="2" t="s">
        <v>458</v>
      </c>
      <c r="B171" s="2" t="s">
        <v>239</v>
      </c>
      <c r="C171" s="2" t="s">
        <v>240</v>
      </c>
      <c r="D171" s="2" t="s">
        <v>20</v>
      </c>
      <c r="E171" s="2" t="s">
        <v>198</v>
      </c>
      <c r="F171" s="2" t="s">
        <v>199</v>
      </c>
      <c r="G171" s="2" t="s">
        <v>225</v>
      </c>
      <c r="H171" s="2" t="s">
        <v>378</v>
      </c>
      <c r="I171" s="2" t="s">
        <v>459</v>
      </c>
      <c r="J171" s="2" t="s">
        <v>380</v>
      </c>
      <c r="K171" s="2"/>
      <c r="L171" s="2"/>
      <c r="M171" s="2"/>
      <c r="N171" s="2" t="s">
        <v>445</v>
      </c>
      <c r="O171" s="2" t="s">
        <v>245</v>
      </c>
      <c r="P171" s="2" t="s">
        <v>246</v>
      </c>
      <c r="Q171" s="2"/>
      <c r="R171" s="2" t="s">
        <v>420</v>
      </c>
      <c r="S171" s="2" t="s">
        <v>383</v>
      </c>
      <c r="T171" s="2" t="s">
        <v>24</v>
      </c>
      <c r="U171">
        <v>80</v>
      </c>
      <c r="V171">
        <f t="shared" ref="V171:V202" si="11">(U171*$Y$2)/(365*24*1000)</f>
        <v>8.4936265375477202E-2</v>
      </c>
      <c r="W171" t="s">
        <v>768</v>
      </c>
      <c r="X171" s="6" t="s">
        <v>770</v>
      </c>
    </row>
    <row r="172" spans="1:24" ht="12" customHeight="1" x14ac:dyDescent="0.3">
      <c r="A172" s="2" t="s">
        <v>460</v>
      </c>
      <c r="B172" s="2" t="s">
        <v>239</v>
      </c>
      <c r="C172" s="2" t="s">
        <v>240</v>
      </c>
      <c r="D172" s="2" t="s">
        <v>20</v>
      </c>
      <c r="E172" s="2" t="s">
        <v>198</v>
      </c>
      <c r="F172" s="2" t="s">
        <v>199</v>
      </c>
      <c r="G172" s="2" t="s">
        <v>225</v>
      </c>
      <c r="H172" s="2" t="s">
        <v>378</v>
      </c>
      <c r="I172" s="2" t="s">
        <v>459</v>
      </c>
      <c r="J172" s="2" t="s">
        <v>385</v>
      </c>
      <c r="K172" s="2"/>
      <c r="L172" s="2"/>
      <c r="M172" s="2"/>
      <c r="N172" s="2" t="s">
        <v>445</v>
      </c>
      <c r="O172" s="2" t="s">
        <v>245</v>
      </c>
      <c r="P172" s="2" t="s">
        <v>246</v>
      </c>
      <c r="Q172" s="2"/>
      <c r="R172" s="2" t="s">
        <v>420</v>
      </c>
      <c r="S172" s="2" t="s">
        <v>383</v>
      </c>
      <c r="T172" s="2" t="s">
        <v>24</v>
      </c>
      <c r="U172">
        <v>80</v>
      </c>
      <c r="V172">
        <f t="shared" si="11"/>
        <v>8.4936265375477202E-2</v>
      </c>
      <c r="W172" t="s">
        <v>768</v>
      </c>
      <c r="X172" s="6" t="s">
        <v>770</v>
      </c>
    </row>
    <row r="173" spans="1:24" ht="12" customHeight="1" x14ac:dyDescent="0.3">
      <c r="A173" s="2" t="s">
        <v>461</v>
      </c>
      <c r="B173" s="2" t="s">
        <v>239</v>
      </c>
      <c r="C173" s="2" t="s">
        <v>240</v>
      </c>
      <c r="D173" s="2" t="s">
        <v>20</v>
      </c>
      <c r="E173" s="2" t="s">
        <v>198</v>
      </c>
      <c r="F173" s="2" t="s">
        <v>199</v>
      </c>
      <c r="G173" s="2" t="s">
        <v>225</v>
      </c>
      <c r="H173" s="2" t="s">
        <v>378</v>
      </c>
      <c r="I173" s="2" t="s">
        <v>459</v>
      </c>
      <c r="J173" s="2" t="s">
        <v>388</v>
      </c>
      <c r="K173" s="2"/>
      <c r="L173" s="2"/>
      <c r="M173" s="2"/>
      <c r="N173" s="2" t="s">
        <v>448</v>
      </c>
      <c r="O173" s="2" t="s">
        <v>245</v>
      </c>
      <c r="P173" s="2" t="s">
        <v>246</v>
      </c>
      <c r="Q173" s="2"/>
      <c r="R173" s="2" t="s">
        <v>420</v>
      </c>
      <c r="S173" s="2" t="s">
        <v>383</v>
      </c>
      <c r="T173" s="2" t="s">
        <v>24</v>
      </c>
      <c r="U173">
        <v>35</v>
      </c>
      <c r="V173">
        <f t="shared" si="11"/>
        <v>3.7159616101771271E-2</v>
      </c>
      <c r="W173" t="s">
        <v>768</v>
      </c>
      <c r="X173" s="6" t="s">
        <v>770</v>
      </c>
    </row>
    <row r="174" spans="1:24" ht="12" customHeight="1" x14ac:dyDescent="0.3">
      <c r="A174" s="2" t="s">
        <v>462</v>
      </c>
      <c r="B174" s="2" t="s">
        <v>239</v>
      </c>
      <c r="C174" s="2" t="s">
        <v>240</v>
      </c>
      <c r="D174" s="2" t="s">
        <v>20</v>
      </c>
      <c r="E174" s="2" t="s">
        <v>198</v>
      </c>
      <c r="F174" s="2" t="s">
        <v>199</v>
      </c>
      <c r="G174" s="2" t="s">
        <v>225</v>
      </c>
      <c r="H174" s="2" t="s">
        <v>378</v>
      </c>
      <c r="I174" s="2" t="s">
        <v>459</v>
      </c>
      <c r="J174" s="2" t="s">
        <v>391</v>
      </c>
      <c r="K174" s="2"/>
      <c r="L174" s="2"/>
      <c r="M174" s="2"/>
      <c r="N174" s="2" t="s">
        <v>234</v>
      </c>
      <c r="O174" s="2" t="s">
        <v>245</v>
      </c>
      <c r="P174" s="2" t="s">
        <v>246</v>
      </c>
      <c r="Q174" s="2"/>
      <c r="R174" s="2" t="s">
        <v>420</v>
      </c>
      <c r="S174" s="2" t="s">
        <v>383</v>
      </c>
      <c r="T174" s="2" t="s">
        <v>24</v>
      </c>
      <c r="U174">
        <v>25</v>
      </c>
      <c r="V174">
        <f t="shared" si="11"/>
        <v>2.6542582929836626E-2</v>
      </c>
      <c r="W174" t="s">
        <v>768</v>
      </c>
      <c r="X174" s="6" t="s">
        <v>770</v>
      </c>
    </row>
    <row r="175" spans="1:24" ht="12" customHeight="1" x14ac:dyDescent="0.3">
      <c r="A175" s="2" t="s">
        <v>463</v>
      </c>
      <c r="B175" s="2" t="s">
        <v>39</v>
      </c>
      <c r="C175" s="2" t="s">
        <v>41</v>
      </c>
      <c r="D175" s="2" t="s">
        <v>20</v>
      </c>
      <c r="E175" s="2" t="s">
        <v>65</v>
      </c>
      <c r="F175" s="2" t="s">
        <v>65</v>
      </c>
      <c r="G175" s="2" t="s">
        <v>225</v>
      </c>
      <c r="H175" s="2" t="s">
        <v>378</v>
      </c>
      <c r="I175" s="2" t="s">
        <v>379</v>
      </c>
      <c r="J175" s="2" t="s">
        <v>380</v>
      </c>
      <c r="K175" s="2"/>
      <c r="L175" s="2"/>
      <c r="M175" s="2"/>
      <c r="N175" s="2" t="s">
        <v>381</v>
      </c>
      <c r="O175" s="2" t="s">
        <v>245</v>
      </c>
      <c r="P175" s="2" t="s">
        <v>246</v>
      </c>
      <c r="Q175" s="2"/>
      <c r="R175" s="2" t="s">
        <v>420</v>
      </c>
      <c r="S175" s="2" t="s">
        <v>383</v>
      </c>
      <c r="T175" s="2" t="s">
        <v>24</v>
      </c>
      <c r="U175">
        <v>201</v>
      </c>
      <c r="V175">
        <f t="shared" si="11"/>
        <v>0.21340236675588645</v>
      </c>
      <c r="W175" t="s">
        <v>768</v>
      </c>
      <c r="X175" s="6" t="s">
        <v>770</v>
      </c>
    </row>
    <row r="176" spans="1:24" ht="12" customHeight="1" x14ac:dyDescent="0.3">
      <c r="A176" s="2" t="s">
        <v>464</v>
      </c>
      <c r="B176" s="2" t="s">
        <v>39</v>
      </c>
      <c r="C176" s="2" t="s">
        <v>41</v>
      </c>
      <c r="D176" s="2" t="s">
        <v>20</v>
      </c>
      <c r="E176" s="2" t="s">
        <v>65</v>
      </c>
      <c r="F176" s="2" t="s">
        <v>65</v>
      </c>
      <c r="G176" s="2" t="s">
        <v>225</v>
      </c>
      <c r="H176" s="2" t="s">
        <v>378</v>
      </c>
      <c r="I176" s="2" t="s">
        <v>379</v>
      </c>
      <c r="J176" s="2" t="s">
        <v>385</v>
      </c>
      <c r="K176" s="2"/>
      <c r="L176" s="2"/>
      <c r="M176" s="2"/>
      <c r="N176" s="2" t="s">
        <v>386</v>
      </c>
      <c r="O176" s="2" t="s">
        <v>245</v>
      </c>
      <c r="P176" s="2" t="s">
        <v>246</v>
      </c>
      <c r="Q176" s="2"/>
      <c r="R176" s="2" t="s">
        <v>420</v>
      </c>
      <c r="S176" s="2" t="s">
        <v>383</v>
      </c>
      <c r="T176" s="2" t="s">
        <v>24</v>
      </c>
      <c r="U176">
        <v>131</v>
      </c>
      <c r="V176">
        <f t="shared" si="11"/>
        <v>0.13908313455234392</v>
      </c>
      <c r="W176" t="s">
        <v>768</v>
      </c>
      <c r="X176" s="6" t="s">
        <v>770</v>
      </c>
    </row>
    <row r="177" spans="1:24" ht="12" customHeight="1" x14ac:dyDescent="0.3">
      <c r="A177" s="2" t="s">
        <v>465</v>
      </c>
      <c r="B177" s="2" t="s">
        <v>39</v>
      </c>
      <c r="C177" s="2" t="s">
        <v>41</v>
      </c>
      <c r="D177" s="2" t="s">
        <v>20</v>
      </c>
      <c r="E177" s="2" t="s">
        <v>65</v>
      </c>
      <c r="F177" s="2" t="s">
        <v>65</v>
      </c>
      <c r="G177" s="2" t="s">
        <v>225</v>
      </c>
      <c r="H177" s="2" t="s">
        <v>378</v>
      </c>
      <c r="I177" s="2" t="s">
        <v>379</v>
      </c>
      <c r="J177" s="2" t="s">
        <v>388</v>
      </c>
      <c r="K177" s="2"/>
      <c r="L177" s="2"/>
      <c r="M177" s="2"/>
      <c r="N177" s="2" t="s">
        <v>389</v>
      </c>
      <c r="O177" s="2" t="s">
        <v>245</v>
      </c>
      <c r="P177" s="2" t="s">
        <v>246</v>
      </c>
      <c r="Q177" s="2"/>
      <c r="R177" s="2" t="s">
        <v>420</v>
      </c>
      <c r="S177" s="2" t="s">
        <v>383</v>
      </c>
      <c r="T177" s="2" t="s">
        <v>24</v>
      </c>
      <c r="U177">
        <v>86</v>
      </c>
      <c r="V177">
        <f t="shared" si="11"/>
        <v>9.130648527863798E-2</v>
      </c>
      <c r="W177" t="s">
        <v>768</v>
      </c>
      <c r="X177" s="6" t="s">
        <v>770</v>
      </c>
    </row>
    <row r="178" spans="1:24" ht="12" customHeight="1" x14ac:dyDescent="0.3">
      <c r="A178" s="2" t="s">
        <v>466</v>
      </c>
      <c r="B178" s="2" t="s">
        <v>39</v>
      </c>
      <c r="C178" s="2" t="s">
        <v>41</v>
      </c>
      <c r="D178" s="2" t="s">
        <v>20</v>
      </c>
      <c r="E178" s="2" t="s">
        <v>65</v>
      </c>
      <c r="F178" s="2" t="s">
        <v>65</v>
      </c>
      <c r="G178" s="2" t="s">
        <v>225</v>
      </c>
      <c r="H178" s="2" t="s">
        <v>378</v>
      </c>
      <c r="I178" s="2" t="s">
        <v>379</v>
      </c>
      <c r="J178" s="2" t="s">
        <v>391</v>
      </c>
      <c r="K178" s="2"/>
      <c r="L178" s="2"/>
      <c r="M178" s="2"/>
      <c r="N178" s="2" t="s">
        <v>392</v>
      </c>
      <c r="O178" s="2" t="s">
        <v>245</v>
      </c>
      <c r="P178" s="2" t="s">
        <v>246</v>
      </c>
      <c r="Q178" s="2"/>
      <c r="R178" s="2" t="s">
        <v>420</v>
      </c>
      <c r="S178" s="2" t="s">
        <v>383</v>
      </c>
      <c r="T178" s="2" t="s">
        <v>24</v>
      </c>
      <c r="U178">
        <v>41</v>
      </c>
      <c r="V178">
        <f t="shared" si="11"/>
        <v>4.3529836004932064E-2</v>
      </c>
      <c r="W178" t="s">
        <v>768</v>
      </c>
      <c r="X178" s="6" t="s">
        <v>770</v>
      </c>
    </row>
    <row r="179" spans="1:24" ht="12" customHeight="1" x14ac:dyDescent="0.3">
      <c r="A179" s="2" t="s">
        <v>467</v>
      </c>
      <c r="B179" s="2" t="s">
        <v>39</v>
      </c>
      <c r="C179" s="2" t="s">
        <v>41</v>
      </c>
      <c r="D179" s="2" t="s">
        <v>20</v>
      </c>
      <c r="E179" s="2" t="s">
        <v>65</v>
      </c>
      <c r="F179" s="2" t="s">
        <v>65</v>
      </c>
      <c r="G179" s="2" t="s">
        <v>225</v>
      </c>
      <c r="H179" s="2" t="s">
        <v>378</v>
      </c>
      <c r="I179" s="2" t="s">
        <v>394</v>
      </c>
      <c r="J179" s="2" t="s">
        <v>380</v>
      </c>
      <c r="K179" s="2"/>
      <c r="L179" s="2"/>
      <c r="M179" s="2"/>
      <c r="N179" s="2" t="s">
        <v>395</v>
      </c>
      <c r="O179" s="2" t="s">
        <v>245</v>
      </c>
      <c r="P179" s="2" t="s">
        <v>246</v>
      </c>
      <c r="Q179" s="2"/>
      <c r="R179" s="2" t="s">
        <v>420</v>
      </c>
      <c r="S179" s="2" t="s">
        <v>383</v>
      </c>
      <c r="T179" s="2" t="s">
        <v>24</v>
      </c>
      <c r="U179">
        <v>45</v>
      </c>
      <c r="V179">
        <f t="shared" si="11"/>
        <v>4.777664927370593E-2</v>
      </c>
      <c r="W179" t="s">
        <v>768</v>
      </c>
      <c r="X179" s="6" t="s">
        <v>770</v>
      </c>
    </row>
    <row r="180" spans="1:24" ht="12" customHeight="1" x14ac:dyDescent="0.3">
      <c r="A180" s="2" t="s">
        <v>468</v>
      </c>
      <c r="B180" s="2" t="s">
        <v>39</v>
      </c>
      <c r="C180" s="2" t="s">
        <v>41</v>
      </c>
      <c r="D180" s="2" t="s">
        <v>20</v>
      </c>
      <c r="E180" s="2" t="s">
        <v>65</v>
      </c>
      <c r="F180" s="2" t="s">
        <v>65</v>
      </c>
      <c r="G180" s="2" t="s">
        <v>225</v>
      </c>
      <c r="H180" s="2" t="s">
        <v>378</v>
      </c>
      <c r="I180" s="2" t="s">
        <v>394</v>
      </c>
      <c r="J180" s="2" t="s">
        <v>385</v>
      </c>
      <c r="K180" s="2"/>
      <c r="L180" s="2"/>
      <c r="M180" s="2"/>
      <c r="N180" s="2" t="s">
        <v>397</v>
      </c>
      <c r="O180" s="2" t="s">
        <v>245</v>
      </c>
      <c r="P180" s="2" t="s">
        <v>246</v>
      </c>
      <c r="Q180" s="2"/>
      <c r="R180" s="2" t="s">
        <v>420</v>
      </c>
      <c r="S180" s="2" t="s">
        <v>383</v>
      </c>
      <c r="T180" s="2" t="s">
        <v>24</v>
      </c>
      <c r="U180">
        <v>26</v>
      </c>
      <c r="V180">
        <f t="shared" si="11"/>
        <v>2.760428624703009E-2</v>
      </c>
      <c r="W180" t="s">
        <v>768</v>
      </c>
      <c r="X180" s="6" t="s">
        <v>770</v>
      </c>
    </row>
    <row r="181" spans="1:24" ht="12" customHeight="1" x14ac:dyDescent="0.3">
      <c r="A181" s="2" t="s">
        <v>469</v>
      </c>
      <c r="B181" s="2" t="s">
        <v>39</v>
      </c>
      <c r="C181" s="2" t="s">
        <v>41</v>
      </c>
      <c r="D181" s="2" t="s">
        <v>20</v>
      </c>
      <c r="E181" s="2" t="s">
        <v>65</v>
      </c>
      <c r="F181" s="2" t="s">
        <v>65</v>
      </c>
      <c r="G181" s="2" t="s">
        <v>225</v>
      </c>
      <c r="H181" s="2" t="s">
        <v>378</v>
      </c>
      <c r="I181" s="2" t="s">
        <v>394</v>
      </c>
      <c r="J181" s="2" t="s">
        <v>388</v>
      </c>
      <c r="K181" s="2"/>
      <c r="L181" s="2"/>
      <c r="M181" s="2"/>
      <c r="N181" s="2" t="s">
        <v>399</v>
      </c>
      <c r="O181" s="2" t="s">
        <v>245</v>
      </c>
      <c r="P181" s="2" t="s">
        <v>246</v>
      </c>
      <c r="Q181" s="2"/>
      <c r="R181" s="2" t="s">
        <v>420</v>
      </c>
      <c r="S181" s="2" t="s">
        <v>383</v>
      </c>
      <c r="T181" s="2" t="s">
        <v>24</v>
      </c>
      <c r="U181">
        <v>16</v>
      </c>
      <c r="V181">
        <f t="shared" si="11"/>
        <v>1.6987253075095441E-2</v>
      </c>
      <c r="W181" t="s">
        <v>768</v>
      </c>
      <c r="X181" s="6" t="s">
        <v>770</v>
      </c>
    </row>
    <row r="182" spans="1:24" ht="12" customHeight="1" x14ac:dyDescent="0.3">
      <c r="A182" s="2" t="s">
        <v>470</v>
      </c>
      <c r="B182" s="2" t="s">
        <v>39</v>
      </c>
      <c r="C182" s="2" t="s">
        <v>41</v>
      </c>
      <c r="D182" s="2" t="s">
        <v>20</v>
      </c>
      <c r="E182" s="2" t="s">
        <v>65</v>
      </c>
      <c r="F182" s="2" t="s">
        <v>65</v>
      </c>
      <c r="G182" s="2" t="s">
        <v>225</v>
      </c>
      <c r="H182" s="2" t="s">
        <v>378</v>
      </c>
      <c r="I182" s="2" t="s">
        <v>394</v>
      </c>
      <c r="J182" s="2" t="s">
        <v>391</v>
      </c>
      <c r="K182" s="2"/>
      <c r="L182" s="2"/>
      <c r="M182" s="2"/>
      <c r="N182" s="2" t="s">
        <v>57</v>
      </c>
      <c r="O182" s="2" t="s">
        <v>245</v>
      </c>
      <c r="P182" s="2" t="s">
        <v>246</v>
      </c>
      <c r="Q182" s="2"/>
      <c r="R182" s="2" t="s">
        <v>420</v>
      </c>
      <c r="S182" s="2" t="s">
        <v>383</v>
      </c>
      <c r="T182" s="2" t="s">
        <v>24</v>
      </c>
      <c r="U182">
        <v>14</v>
      </c>
      <c r="V182">
        <f t="shared" si="11"/>
        <v>1.486384644070851E-2</v>
      </c>
      <c r="W182" t="s">
        <v>768</v>
      </c>
      <c r="X182" s="6" t="s">
        <v>770</v>
      </c>
    </row>
    <row r="183" spans="1:24" ht="12" customHeight="1" x14ac:dyDescent="0.3">
      <c r="A183" s="2" t="s">
        <v>471</v>
      </c>
      <c r="B183" s="2" t="s">
        <v>39</v>
      </c>
      <c r="C183" s="2" t="s">
        <v>41</v>
      </c>
      <c r="D183" s="2" t="s">
        <v>20</v>
      </c>
      <c r="E183" s="2" t="s">
        <v>65</v>
      </c>
      <c r="F183" s="2" t="s">
        <v>65</v>
      </c>
      <c r="G183" s="2" t="s">
        <v>225</v>
      </c>
      <c r="H183" s="2" t="s">
        <v>378</v>
      </c>
      <c r="I183" s="2" t="s">
        <v>402</v>
      </c>
      <c r="J183" s="2" t="s">
        <v>380</v>
      </c>
      <c r="K183" s="2"/>
      <c r="L183" s="2"/>
      <c r="M183" s="2"/>
      <c r="N183" s="2" t="s">
        <v>324</v>
      </c>
      <c r="O183" s="2" t="s">
        <v>245</v>
      </c>
      <c r="P183" s="2" t="s">
        <v>246</v>
      </c>
      <c r="Q183" s="2"/>
      <c r="R183" s="2" t="s">
        <v>420</v>
      </c>
      <c r="S183" s="2" t="s">
        <v>383</v>
      </c>
      <c r="T183" s="2" t="s">
        <v>24</v>
      </c>
      <c r="U183">
        <v>94</v>
      </c>
      <c r="V183">
        <f t="shared" si="11"/>
        <v>9.9800111816185713E-2</v>
      </c>
      <c r="W183" t="s">
        <v>768</v>
      </c>
      <c r="X183" s="6" t="s">
        <v>770</v>
      </c>
    </row>
    <row r="184" spans="1:24" ht="12" customHeight="1" x14ac:dyDescent="0.3">
      <c r="A184" s="2" t="s">
        <v>472</v>
      </c>
      <c r="B184" s="2" t="s">
        <v>39</v>
      </c>
      <c r="C184" s="2" t="s">
        <v>41</v>
      </c>
      <c r="D184" s="2" t="s">
        <v>20</v>
      </c>
      <c r="E184" s="2" t="s">
        <v>65</v>
      </c>
      <c r="F184" s="2" t="s">
        <v>65</v>
      </c>
      <c r="G184" s="2" t="s">
        <v>225</v>
      </c>
      <c r="H184" s="2" t="s">
        <v>378</v>
      </c>
      <c r="I184" s="2" t="s">
        <v>402</v>
      </c>
      <c r="J184" s="2" t="s">
        <v>385</v>
      </c>
      <c r="K184" s="2"/>
      <c r="L184" s="2"/>
      <c r="M184" s="2"/>
      <c r="N184" s="2" t="s">
        <v>59</v>
      </c>
      <c r="O184" s="2" t="s">
        <v>245</v>
      </c>
      <c r="P184" s="2" t="s">
        <v>246</v>
      </c>
      <c r="Q184" s="2"/>
      <c r="R184" s="2" t="s">
        <v>420</v>
      </c>
      <c r="S184" s="2" t="s">
        <v>383</v>
      </c>
      <c r="T184" s="2" t="s">
        <v>24</v>
      </c>
      <c r="U184">
        <v>17</v>
      </c>
      <c r="V184">
        <f t="shared" si="11"/>
        <v>1.8048956392288904E-2</v>
      </c>
      <c r="W184" t="s">
        <v>768</v>
      </c>
      <c r="X184" s="6" t="s">
        <v>770</v>
      </c>
    </row>
    <row r="185" spans="1:24" ht="12" customHeight="1" x14ac:dyDescent="0.3">
      <c r="A185" s="2" t="s">
        <v>473</v>
      </c>
      <c r="B185" s="2" t="s">
        <v>39</v>
      </c>
      <c r="C185" s="2" t="s">
        <v>41</v>
      </c>
      <c r="D185" s="2" t="s">
        <v>20</v>
      </c>
      <c r="E185" s="2" t="s">
        <v>65</v>
      </c>
      <c r="F185" s="2" t="s">
        <v>65</v>
      </c>
      <c r="G185" s="2" t="s">
        <v>225</v>
      </c>
      <c r="H185" s="2" t="s">
        <v>378</v>
      </c>
      <c r="I185" s="2" t="s">
        <v>402</v>
      </c>
      <c r="J185" s="2" t="s">
        <v>388</v>
      </c>
      <c r="K185" s="2"/>
      <c r="L185" s="2"/>
      <c r="M185" s="2"/>
      <c r="N185" s="2" t="s">
        <v>60</v>
      </c>
      <c r="O185" s="2" t="s">
        <v>245</v>
      </c>
      <c r="P185" s="2" t="s">
        <v>246</v>
      </c>
      <c r="Q185" s="2"/>
      <c r="R185" s="2" t="s">
        <v>420</v>
      </c>
      <c r="S185" s="2" t="s">
        <v>383</v>
      </c>
      <c r="T185" s="2" t="s">
        <v>24</v>
      </c>
      <c r="U185">
        <v>13</v>
      </c>
      <c r="V185">
        <f t="shared" si="11"/>
        <v>1.3802143123515045E-2</v>
      </c>
      <c r="W185" t="s">
        <v>768</v>
      </c>
      <c r="X185" s="6" t="s">
        <v>770</v>
      </c>
    </row>
    <row r="186" spans="1:24" ht="12" customHeight="1" x14ac:dyDescent="0.3">
      <c r="A186" s="2" t="s">
        <v>474</v>
      </c>
      <c r="B186" s="2" t="s">
        <v>39</v>
      </c>
      <c r="C186" s="2" t="s">
        <v>41</v>
      </c>
      <c r="D186" s="2" t="s">
        <v>20</v>
      </c>
      <c r="E186" s="2" t="s">
        <v>65</v>
      </c>
      <c r="F186" s="2" t="s">
        <v>65</v>
      </c>
      <c r="G186" s="2" t="s">
        <v>225</v>
      </c>
      <c r="H186" s="2" t="s">
        <v>378</v>
      </c>
      <c r="I186" s="2" t="s">
        <v>402</v>
      </c>
      <c r="J186" s="2" t="s">
        <v>391</v>
      </c>
      <c r="K186" s="2"/>
      <c r="L186" s="2"/>
      <c r="M186" s="2"/>
      <c r="N186" s="2" t="s">
        <v>229</v>
      </c>
      <c r="O186" s="2" t="s">
        <v>245</v>
      </c>
      <c r="P186" s="2" t="s">
        <v>246</v>
      </c>
      <c r="Q186" s="2"/>
      <c r="R186" s="2" t="s">
        <v>420</v>
      </c>
      <c r="S186" s="2" t="s">
        <v>383</v>
      </c>
      <c r="T186" s="2" t="s">
        <v>24</v>
      </c>
      <c r="U186">
        <v>11</v>
      </c>
      <c r="V186">
        <f t="shared" si="11"/>
        <v>1.1678736489128115E-2</v>
      </c>
      <c r="W186" t="s">
        <v>768</v>
      </c>
      <c r="X186" s="6" t="s">
        <v>770</v>
      </c>
    </row>
    <row r="187" spans="1:24" ht="12" customHeight="1" x14ac:dyDescent="0.3">
      <c r="A187" s="2" t="s">
        <v>475</v>
      </c>
      <c r="B187" s="2" t="s">
        <v>39</v>
      </c>
      <c r="C187" s="2" t="s">
        <v>41</v>
      </c>
      <c r="D187" s="2" t="s">
        <v>20</v>
      </c>
      <c r="E187" s="2" t="s">
        <v>65</v>
      </c>
      <c r="F187" s="2" t="s">
        <v>65</v>
      </c>
      <c r="G187" s="2" t="s">
        <v>225</v>
      </c>
      <c r="H187" s="2" t="s">
        <v>378</v>
      </c>
      <c r="I187" s="2" t="s">
        <v>407</v>
      </c>
      <c r="J187" s="2" t="s">
        <v>380</v>
      </c>
      <c r="K187" s="2"/>
      <c r="L187" s="2"/>
      <c r="M187" s="2"/>
      <c r="N187" s="2" t="s">
        <v>408</v>
      </c>
      <c r="O187" s="2" t="s">
        <v>245</v>
      </c>
      <c r="P187" s="2" t="s">
        <v>246</v>
      </c>
      <c r="Q187" s="2"/>
      <c r="R187" s="2" t="s">
        <v>420</v>
      </c>
      <c r="S187" s="2" t="s">
        <v>383</v>
      </c>
      <c r="T187" s="2" t="s">
        <v>24</v>
      </c>
      <c r="U187">
        <v>83</v>
      </c>
      <c r="V187">
        <f t="shared" si="11"/>
        <v>8.8121375327057591E-2</v>
      </c>
      <c r="W187" t="s">
        <v>768</v>
      </c>
      <c r="X187" s="6" t="s">
        <v>770</v>
      </c>
    </row>
    <row r="188" spans="1:24" ht="12" customHeight="1" x14ac:dyDescent="0.3">
      <c r="A188" s="2" t="s">
        <v>476</v>
      </c>
      <c r="B188" s="2" t="s">
        <v>39</v>
      </c>
      <c r="C188" s="2" t="s">
        <v>41</v>
      </c>
      <c r="D188" s="2" t="s">
        <v>20</v>
      </c>
      <c r="E188" s="2" t="s">
        <v>65</v>
      </c>
      <c r="F188" s="2" t="s">
        <v>65</v>
      </c>
      <c r="G188" s="2" t="s">
        <v>225</v>
      </c>
      <c r="H188" s="2" t="s">
        <v>378</v>
      </c>
      <c r="I188" s="2" t="s">
        <v>407</v>
      </c>
      <c r="J188" s="2" t="s">
        <v>385</v>
      </c>
      <c r="K188" s="2"/>
      <c r="L188" s="2"/>
      <c r="M188" s="2"/>
      <c r="N188" s="2" t="s">
        <v>30</v>
      </c>
      <c r="O188" s="2" t="s">
        <v>245</v>
      </c>
      <c r="P188" s="2" t="s">
        <v>246</v>
      </c>
      <c r="Q188" s="2"/>
      <c r="R188" s="2" t="s">
        <v>420</v>
      </c>
      <c r="S188" s="2" t="s">
        <v>383</v>
      </c>
      <c r="T188" s="2" t="s">
        <v>24</v>
      </c>
      <c r="U188">
        <v>3</v>
      </c>
      <c r="V188">
        <f t="shared" si="11"/>
        <v>3.185109951580395E-3</v>
      </c>
      <c r="W188" t="s">
        <v>768</v>
      </c>
      <c r="X188" s="6" t="s">
        <v>770</v>
      </c>
    </row>
    <row r="189" spans="1:24" ht="12" customHeight="1" x14ac:dyDescent="0.3">
      <c r="A189" s="2" t="s">
        <v>477</v>
      </c>
      <c r="B189" s="2" t="s">
        <v>39</v>
      </c>
      <c r="C189" s="2" t="s">
        <v>41</v>
      </c>
      <c r="D189" s="2" t="s">
        <v>20</v>
      </c>
      <c r="E189" s="2" t="s">
        <v>65</v>
      </c>
      <c r="F189" s="2" t="s">
        <v>65</v>
      </c>
      <c r="G189" s="2" t="s">
        <v>225</v>
      </c>
      <c r="H189" s="2" t="s">
        <v>378</v>
      </c>
      <c r="I189" s="2" t="s">
        <v>407</v>
      </c>
      <c r="J189" s="2" t="s">
        <v>388</v>
      </c>
      <c r="K189" s="2"/>
      <c r="L189" s="2"/>
      <c r="M189" s="2"/>
      <c r="N189" s="2" t="s">
        <v>31</v>
      </c>
      <c r="O189" s="2" t="s">
        <v>245</v>
      </c>
      <c r="P189" s="2" t="s">
        <v>246</v>
      </c>
      <c r="Q189" s="2"/>
      <c r="R189" s="2" t="s">
        <v>420</v>
      </c>
      <c r="S189" s="2" t="s">
        <v>383</v>
      </c>
      <c r="T189" s="2" t="s">
        <v>24</v>
      </c>
      <c r="U189">
        <v>2</v>
      </c>
      <c r="V189">
        <f t="shared" si="11"/>
        <v>2.1234066343869301E-3</v>
      </c>
      <c r="W189" t="s">
        <v>768</v>
      </c>
      <c r="X189" s="6" t="s">
        <v>770</v>
      </c>
    </row>
    <row r="190" spans="1:24" ht="12" customHeight="1" x14ac:dyDescent="0.3">
      <c r="A190" s="2" t="s">
        <v>478</v>
      </c>
      <c r="B190" s="2" t="s">
        <v>39</v>
      </c>
      <c r="C190" s="2" t="s">
        <v>41</v>
      </c>
      <c r="D190" s="2" t="s">
        <v>20</v>
      </c>
      <c r="E190" s="2" t="s">
        <v>65</v>
      </c>
      <c r="F190" s="2" t="s">
        <v>65</v>
      </c>
      <c r="G190" s="2" t="s">
        <v>225</v>
      </c>
      <c r="H190" s="2" t="s">
        <v>378</v>
      </c>
      <c r="I190" s="2" t="s">
        <v>407</v>
      </c>
      <c r="J190" s="2" t="s">
        <v>391</v>
      </c>
      <c r="K190" s="2"/>
      <c r="L190" s="2"/>
      <c r="M190" s="2"/>
      <c r="N190" s="2" t="s">
        <v>37</v>
      </c>
      <c r="O190" s="2" t="s">
        <v>245</v>
      </c>
      <c r="P190" s="2" t="s">
        <v>246</v>
      </c>
      <c r="Q190" s="2"/>
      <c r="R190" s="2" t="s">
        <v>420</v>
      </c>
      <c r="S190" s="2" t="s">
        <v>383</v>
      </c>
      <c r="T190" s="2" t="s">
        <v>24</v>
      </c>
      <c r="U190">
        <v>4</v>
      </c>
      <c r="V190">
        <f t="shared" si="11"/>
        <v>4.2468132687738603E-3</v>
      </c>
      <c r="W190" t="s">
        <v>768</v>
      </c>
      <c r="X190" s="6" t="s">
        <v>770</v>
      </c>
    </row>
    <row r="191" spans="1:24" ht="12" customHeight="1" x14ac:dyDescent="0.3">
      <c r="A191" s="2" t="s">
        <v>479</v>
      </c>
      <c r="B191" s="2" t="s">
        <v>39</v>
      </c>
      <c r="C191" s="2" t="s">
        <v>41</v>
      </c>
      <c r="D191" s="2" t="s">
        <v>20</v>
      </c>
      <c r="E191" s="2" t="s">
        <v>65</v>
      </c>
      <c r="F191" s="2" t="s">
        <v>65</v>
      </c>
      <c r="G191" s="2" t="s">
        <v>225</v>
      </c>
      <c r="H191" s="2" t="s">
        <v>378</v>
      </c>
      <c r="I191" s="2" t="s">
        <v>413</v>
      </c>
      <c r="J191" s="2" t="s">
        <v>380</v>
      </c>
      <c r="K191" s="2"/>
      <c r="L191" s="2"/>
      <c r="M191" s="2"/>
      <c r="N191" s="2" t="s">
        <v>414</v>
      </c>
      <c r="O191" s="2" t="s">
        <v>245</v>
      </c>
      <c r="P191" s="2" t="s">
        <v>246</v>
      </c>
      <c r="Q191" s="2"/>
      <c r="R191" s="2" t="s">
        <v>420</v>
      </c>
      <c r="S191" s="2" t="s">
        <v>383</v>
      </c>
      <c r="T191" s="2" t="s">
        <v>24</v>
      </c>
      <c r="U191">
        <v>57</v>
      </c>
      <c r="V191">
        <f t="shared" si="11"/>
        <v>6.0517089080027509E-2</v>
      </c>
      <c r="W191" t="s">
        <v>768</v>
      </c>
      <c r="X191" s="6" t="s">
        <v>770</v>
      </c>
    </row>
    <row r="192" spans="1:24" ht="12" customHeight="1" x14ac:dyDescent="0.3">
      <c r="A192" s="2" t="s">
        <v>480</v>
      </c>
      <c r="B192" s="2" t="s">
        <v>39</v>
      </c>
      <c r="C192" s="2" t="s">
        <v>41</v>
      </c>
      <c r="D192" s="2" t="s">
        <v>20</v>
      </c>
      <c r="E192" s="2" t="s">
        <v>65</v>
      </c>
      <c r="F192" s="2" t="s">
        <v>65</v>
      </c>
      <c r="G192" s="2" t="s">
        <v>225</v>
      </c>
      <c r="H192" s="2" t="s">
        <v>378</v>
      </c>
      <c r="I192" s="2" t="s">
        <v>413</v>
      </c>
      <c r="J192" s="2" t="s">
        <v>385</v>
      </c>
      <c r="K192" s="2"/>
      <c r="L192" s="2"/>
      <c r="M192" s="2"/>
      <c r="N192" s="2" t="s">
        <v>31</v>
      </c>
      <c r="O192" s="2" t="s">
        <v>245</v>
      </c>
      <c r="P192" s="2" t="s">
        <v>246</v>
      </c>
      <c r="Q192" s="2"/>
      <c r="R192" s="2" t="s">
        <v>420</v>
      </c>
      <c r="S192" s="2" t="s">
        <v>383</v>
      </c>
      <c r="T192" s="2" t="s">
        <v>24</v>
      </c>
      <c r="U192">
        <v>2</v>
      </c>
      <c r="V192">
        <f t="shared" si="11"/>
        <v>2.1234066343869301E-3</v>
      </c>
      <c r="W192" t="s">
        <v>768</v>
      </c>
      <c r="X192" s="6" t="s">
        <v>770</v>
      </c>
    </row>
    <row r="193" spans="1:24" ht="12" customHeight="1" x14ac:dyDescent="0.3">
      <c r="A193" s="2" t="s">
        <v>481</v>
      </c>
      <c r="B193" s="2" t="s">
        <v>39</v>
      </c>
      <c r="C193" s="2" t="s">
        <v>41</v>
      </c>
      <c r="D193" s="2" t="s">
        <v>20</v>
      </c>
      <c r="E193" s="2" t="s">
        <v>65</v>
      </c>
      <c r="F193" s="2" t="s">
        <v>65</v>
      </c>
      <c r="G193" s="2" t="s">
        <v>225</v>
      </c>
      <c r="H193" s="2" t="s">
        <v>378</v>
      </c>
      <c r="I193" s="2" t="s">
        <v>413</v>
      </c>
      <c r="J193" s="2" t="s">
        <v>388</v>
      </c>
      <c r="K193" s="2"/>
      <c r="L193" s="2"/>
      <c r="M193" s="2"/>
      <c r="N193" s="2" t="s">
        <v>31</v>
      </c>
      <c r="O193" s="2" t="s">
        <v>245</v>
      </c>
      <c r="P193" s="2" t="s">
        <v>246</v>
      </c>
      <c r="Q193" s="2"/>
      <c r="R193" s="2" t="s">
        <v>420</v>
      </c>
      <c r="S193" s="2" t="s">
        <v>383</v>
      </c>
      <c r="T193" s="2" t="s">
        <v>24</v>
      </c>
      <c r="U193">
        <v>2</v>
      </c>
      <c r="V193">
        <f t="shared" si="11"/>
        <v>2.1234066343869301E-3</v>
      </c>
      <c r="W193" t="s">
        <v>768</v>
      </c>
      <c r="X193" s="6" t="s">
        <v>770</v>
      </c>
    </row>
    <row r="194" spans="1:24" ht="12" customHeight="1" x14ac:dyDescent="0.3">
      <c r="A194" s="2" t="s">
        <v>482</v>
      </c>
      <c r="B194" s="2" t="s">
        <v>39</v>
      </c>
      <c r="C194" s="2" t="s">
        <v>41</v>
      </c>
      <c r="D194" s="2" t="s">
        <v>20</v>
      </c>
      <c r="E194" s="2" t="s">
        <v>65</v>
      </c>
      <c r="F194" s="2" t="s">
        <v>65</v>
      </c>
      <c r="G194" s="2" t="s">
        <v>225</v>
      </c>
      <c r="H194" s="2" t="s">
        <v>378</v>
      </c>
      <c r="I194" s="2" t="s">
        <v>413</v>
      </c>
      <c r="J194" s="2" t="s">
        <v>391</v>
      </c>
      <c r="K194" s="2"/>
      <c r="L194" s="2"/>
      <c r="M194" s="2"/>
      <c r="N194" s="2" t="s">
        <v>58</v>
      </c>
      <c r="O194" s="2" t="s">
        <v>245</v>
      </c>
      <c r="P194" s="2" t="s">
        <v>246</v>
      </c>
      <c r="Q194" s="2"/>
      <c r="R194" s="2" t="s">
        <v>420</v>
      </c>
      <c r="S194" s="2" t="s">
        <v>383</v>
      </c>
      <c r="T194" s="2" t="s">
        <v>24</v>
      </c>
      <c r="U194">
        <v>0</v>
      </c>
      <c r="V194">
        <f t="shared" si="11"/>
        <v>0</v>
      </c>
      <c r="W194" t="s">
        <v>768</v>
      </c>
      <c r="X194" s="6" t="s">
        <v>770</v>
      </c>
    </row>
    <row r="195" spans="1:24" ht="12" customHeight="1" x14ac:dyDescent="0.3">
      <c r="A195" s="2" t="s">
        <v>483</v>
      </c>
      <c r="B195" s="2" t="s">
        <v>39</v>
      </c>
      <c r="C195" s="2" t="s">
        <v>41</v>
      </c>
      <c r="D195" s="2" t="s">
        <v>20</v>
      </c>
      <c r="E195" s="2" t="s">
        <v>33</v>
      </c>
      <c r="F195" s="2" t="s">
        <v>33</v>
      </c>
      <c r="G195" s="2" t="s">
        <v>225</v>
      </c>
      <c r="H195" s="2" t="s">
        <v>378</v>
      </c>
      <c r="I195" s="2" t="s">
        <v>379</v>
      </c>
      <c r="J195" s="2" t="s">
        <v>380</v>
      </c>
      <c r="K195" s="2"/>
      <c r="L195" s="2"/>
      <c r="M195" s="2"/>
      <c r="N195" s="2" t="s">
        <v>419</v>
      </c>
      <c r="O195" s="2" t="s">
        <v>245</v>
      </c>
      <c r="P195" s="2" t="s">
        <v>246</v>
      </c>
      <c r="Q195" s="2"/>
      <c r="R195" s="2" t="s">
        <v>420</v>
      </c>
      <c r="S195" s="2" t="s">
        <v>383</v>
      </c>
      <c r="T195" s="2" t="s">
        <v>24</v>
      </c>
      <c r="U195">
        <v>22</v>
      </c>
      <c r="V195">
        <f t="shared" si="11"/>
        <v>2.335747297825623E-2</v>
      </c>
      <c r="W195" t="s">
        <v>768</v>
      </c>
      <c r="X195" s="6" t="s">
        <v>770</v>
      </c>
    </row>
    <row r="196" spans="1:24" ht="12" customHeight="1" x14ac:dyDescent="0.3">
      <c r="A196" s="2" t="s">
        <v>484</v>
      </c>
      <c r="B196" s="2" t="s">
        <v>39</v>
      </c>
      <c r="C196" s="2" t="s">
        <v>41</v>
      </c>
      <c r="D196" s="2" t="s">
        <v>20</v>
      </c>
      <c r="E196" s="2" t="s">
        <v>33</v>
      </c>
      <c r="F196" s="2" t="s">
        <v>33</v>
      </c>
      <c r="G196" s="2" t="s">
        <v>225</v>
      </c>
      <c r="H196" s="2" t="s">
        <v>378</v>
      </c>
      <c r="I196" s="2" t="s">
        <v>379</v>
      </c>
      <c r="J196" s="2" t="s">
        <v>385</v>
      </c>
      <c r="K196" s="2"/>
      <c r="L196" s="2"/>
      <c r="M196" s="2"/>
      <c r="N196" s="2" t="s">
        <v>422</v>
      </c>
      <c r="O196" s="2" t="s">
        <v>245</v>
      </c>
      <c r="P196" s="2" t="s">
        <v>246</v>
      </c>
      <c r="Q196" s="2"/>
      <c r="R196" s="2" t="s">
        <v>420</v>
      </c>
      <c r="S196" s="2" t="s">
        <v>383</v>
      </c>
      <c r="T196" s="2" t="s">
        <v>24</v>
      </c>
      <c r="U196">
        <v>28</v>
      </c>
      <c r="V196">
        <f t="shared" si="11"/>
        <v>2.9727692881417019E-2</v>
      </c>
      <c r="W196" t="s">
        <v>768</v>
      </c>
      <c r="X196" s="6" t="s">
        <v>770</v>
      </c>
    </row>
    <row r="197" spans="1:24" ht="12" customHeight="1" x14ac:dyDescent="0.3">
      <c r="A197" s="2" t="s">
        <v>485</v>
      </c>
      <c r="B197" s="2" t="s">
        <v>39</v>
      </c>
      <c r="C197" s="2" t="s">
        <v>41</v>
      </c>
      <c r="D197" s="2" t="s">
        <v>20</v>
      </c>
      <c r="E197" s="2" t="s">
        <v>33</v>
      </c>
      <c r="F197" s="2" t="s">
        <v>33</v>
      </c>
      <c r="G197" s="2" t="s">
        <v>225</v>
      </c>
      <c r="H197" s="2" t="s">
        <v>378</v>
      </c>
      <c r="I197" s="2" t="s">
        <v>379</v>
      </c>
      <c r="J197" s="2" t="s">
        <v>388</v>
      </c>
      <c r="K197" s="2"/>
      <c r="L197" s="2"/>
      <c r="M197" s="2"/>
      <c r="N197" s="2" t="s">
        <v>424</v>
      </c>
      <c r="O197" s="2" t="s">
        <v>245</v>
      </c>
      <c r="P197" s="2" t="s">
        <v>246</v>
      </c>
      <c r="Q197" s="2"/>
      <c r="R197" s="2" t="s">
        <v>420</v>
      </c>
      <c r="S197" s="2" t="s">
        <v>383</v>
      </c>
      <c r="T197" s="2" t="s">
        <v>24</v>
      </c>
      <c r="U197">
        <v>12</v>
      </c>
      <c r="V197">
        <f t="shared" si="11"/>
        <v>1.274043980632158E-2</v>
      </c>
      <c r="W197" t="s">
        <v>768</v>
      </c>
      <c r="X197" s="6" t="s">
        <v>770</v>
      </c>
    </row>
    <row r="198" spans="1:24" ht="12" customHeight="1" x14ac:dyDescent="0.3">
      <c r="A198" s="2" t="s">
        <v>486</v>
      </c>
      <c r="B198" s="2" t="s">
        <v>39</v>
      </c>
      <c r="C198" s="2" t="s">
        <v>41</v>
      </c>
      <c r="D198" s="2" t="s">
        <v>20</v>
      </c>
      <c r="E198" s="2" t="s">
        <v>33</v>
      </c>
      <c r="F198" s="2" t="s">
        <v>33</v>
      </c>
      <c r="G198" s="2" t="s">
        <v>225</v>
      </c>
      <c r="H198" s="2" t="s">
        <v>378</v>
      </c>
      <c r="I198" s="2" t="s">
        <v>379</v>
      </c>
      <c r="J198" s="2" t="s">
        <v>391</v>
      </c>
      <c r="K198" s="2"/>
      <c r="L198" s="2"/>
      <c r="M198" s="2"/>
      <c r="N198" s="2" t="s">
        <v>426</v>
      </c>
      <c r="O198" s="2" t="s">
        <v>245</v>
      </c>
      <c r="P198" s="2" t="s">
        <v>246</v>
      </c>
      <c r="Q198" s="2"/>
      <c r="R198" s="2" t="s">
        <v>420</v>
      </c>
      <c r="S198" s="2" t="s">
        <v>383</v>
      </c>
      <c r="T198" s="2" t="s">
        <v>24</v>
      </c>
      <c r="U198">
        <v>8</v>
      </c>
      <c r="V198">
        <f t="shared" si="11"/>
        <v>8.4936265375477205E-3</v>
      </c>
      <c r="W198" t="s">
        <v>768</v>
      </c>
      <c r="X198" s="6" t="s">
        <v>770</v>
      </c>
    </row>
    <row r="199" spans="1:24" ht="12" customHeight="1" x14ac:dyDescent="0.3">
      <c r="A199" s="2" t="s">
        <v>487</v>
      </c>
      <c r="B199" s="2" t="s">
        <v>39</v>
      </c>
      <c r="C199" s="2" t="s">
        <v>41</v>
      </c>
      <c r="D199" s="2" t="s">
        <v>20</v>
      </c>
      <c r="E199" s="2" t="s">
        <v>33</v>
      </c>
      <c r="F199" s="2" t="s">
        <v>33</v>
      </c>
      <c r="G199" s="2" t="s">
        <v>225</v>
      </c>
      <c r="H199" s="2" t="s">
        <v>378</v>
      </c>
      <c r="I199" s="2" t="s">
        <v>394</v>
      </c>
      <c r="J199" s="2" t="s">
        <v>380</v>
      </c>
      <c r="K199" s="2"/>
      <c r="L199" s="2"/>
      <c r="M199" s="2"/>
      <c r="N199" s="2" t="s">
        <v>237</v>
      </c>
      <c r="O199" s="2" t="s">
        <v>245</v>
      </c>
      <c r="P199" s="2" t="s">
        <v>246</v>
      </c>
      <c r="Q199" s="2"/>
      <c r="R199" s="2" t="s">
        <v>420</v>
      </c>
      <c r="S199" s="2" t="s">
        <v>383</v>
      </c>
      <c r="T199" s="2" t="s">
        <v>24</v>
      </c>
      <c r="U199">
        <v>18</v>
      </c>
      <c r="V199">
        <f t="shared" si="11"/>
        <v>1.9110659709482371E-2</v>
      </c>
      <c r="W199" t="s">
        <v>768</v>
      </c>
      <c r="X199" s="6" t="s">
        <v>770</v>
      </c>
    </row>
    <row r="200" spans="1:24" ht="12" customHeight="1" x14ac:dyDescent="0.3">
      <c r="A200" s="2" t="s">
        <v>488</v>
      </c>
      <c r="B200" s="2" t="s">
        <v>39</v>
      </c>
      <c r="C200" s="2" t="s">
        <v>41</v>
      </c>
      <c r="D200" s="2" t="s">
        <v>20</v>
      </c>
      <c r="E200" s="2" t="s">
        <v>33</v>
      </c>
      <c r="F200" s="2" t="s">
        <v>33</v>
      </c>
      <c r="G200" s="2" t="s">
        <v>225</v>
      </c>
      <c r="H200" s="2" t="s">
        <v>378</v>
      </c>
      <c r="I200" s="2" t="s">
        <v>394</v>
      </c>
      <c r="J200" s="2" t="s">
        <v>385</v>
      </c>
      <c r="K200" s="2"/>
      <c r="L200" s="2"/>
      <c r="M200" s="2"/>
      <c r="N200" s="2" t="s">
        <v>229</v>
      </c>
      <c r="O200" s="2" t="s">
        <v>245</v>
      </c>
      <c r="P200" s="2" t="s">
        <v>246</v>
      </c>
      <c r="Q200" s="2"/>
      <c r="R200" s="2" t="s">
        <v>420</v>
      </c>
      <c r="S200" s="2" t="s">
        <v>383</v>
      </c>
      <c r="T200" s="2" t="s">
        <v>24</v>
      </c>
      <c r="U200">
        <v>11</v>
      </c>
      <c r="V200">
        <f t="shared" si="11"/>
        <v>1.1678736489128115E-2</v>
      </c>
      <c r="W200" t="s">
        <v>768</v>
      </c>
      <c r="X200" s="6" t="s">
        <v>770</v>
      </c>
    </row>
    <row r="201" spans="1:24" ht="12" customHeight="1" x14ac:dyDescent="0.3">
      <c r="A201" s="2" t="s">
        <v>489</v>
      </c>
      <c r="B201" s="2" t="s">
        <v>39</v>
      </c>
      <c r="C201" s="2" t="s">
        <v>41</v>
      </c>
      <c r="D201" s="2" t="s">
        <v>20</v>
      </c>
      <c r="E201" s="2" t="s">
        <v>33</v>
      </c>
      <c r="F201" s="2" t="s">
        <v>33</v>
      </c>
      <c r="G201" s="2" t="s">
        <v>225</v>
      </c>
      <c r="H201" s="2" t="s">
        <v>378</v>
      </c>
      <c r="I201" s="2" t="s">
        <v>394</v>
      </c>
      <c r="J201" s="2" t="s">
        <v>388</v>
      </c>
      <c r="K201" s="2"/>
      <c r="L201" s="2"/>
      <c r="M201" s="2"/>
      <c r="N201" s="2" t="s">
        <v>269</v>
      </c>
      <c r="O201" s="2" t="s">
        <v>245</v>
      </c>
      <c r="P201" s="2" t="s">
        <v>246</v>
      </c>
      <c r="Q201" s="2"/>
      <c r="R201" s="2" t="s">
        <v>420</v>
      </c>
      <c r="S201" s="2" t="s">
        <v>383</v>
      </c>
      <c r="T201" s="2" t="s">
        <v>24</v>
      </c>
      <c r="U201">
        <v>9</v>
      </c>
      <c r="V201">
        <f t="shared" si="11"/>
        <v>9.5553298547411854E-3</v>
      </c>
      <c r="W201" t="s">
        <v>768</v>
      </c>
      <c r="X201" s="6" t="s">
        <v>770</v>
      </c>
    </row>
    <row r="202" spans="1:24" ht="12" customHeight="1" x14ac:dyDescent="0.3">
      <c r="A202" s="2" t="s">
        <v>490</v>
      </c>
      <c r="B202" s="2" t="s">
        <v>39</v>
      </c>
      <c r="C202" s="2" t="s">
        <v>41</v>
      </c>
      <c r="D202" s="2" t="s">
        <v>20</v>
      </c>
      <c r="E202" s="2" t="s">
        <v>33</v>
      </c>
      <c r="F202" s="2" t="s">
        <v>33</v>
      </c>
      <c r="G202" s="2" t="s">
        <v>225</v>
      </c>
      <c r="H202" s="2" t="s">
        <v>378</v>
      </c>
      <c r="I202" s="2" t="s">
        <v>394</v>
      </c>
      <c r="J202" s="2" t="s">
        <v>391</v>
      </c>
      <c r="K202" s="2"/>
      <c r="L202" s="2"/>
      <c r="M202" s="2"/>
      <c r="N202" s="2" t="s">
        <v>30</v>
      </c>
      <c r="O202" s="2" t="s">
        <v>245</v>
      </c>
      <c r="P202" s="2" t="s">
        <v>246</v>
      </c>
      <c r="Q202" s="2"/>
      <c r="R202" s="2" t="s">
        <v>420</v>
      </c>
      <c r="S202" s="2" t="s">
        <v>383</v>
      </c>
      <c r="T202" s="2" t="s">
        <v>24</v>
      </c>
      <c r="U202">
        <v>3</v>
      </c>
      <c r="V202">
        <f t="shared" si="11"/>
        <v>3.185109951580395E-3</v>
      </c>
      <c r="W202" t="s">
        <v>768</v>
      </c>
      <c r="X202" s="6" t="s">
        <v>770</v>
      </c>
    </row>
    <row r="203" spans="1:24" ht="12" customHeight="1" x14ac:dyDescent="0.3">
      <c r="A203" s="2" t="s">
        <v>491</v>
      </c>
      <c r="B203" s="2" t="s">
        <v>39</v>
      </c>
      <c r="C203" s="2" t="s">
        <v>41</v>
      </c>
      <c r="D203" s="2" t="s">
        <v>20</v>
      </c>
      <c r="E203" s="2" t="s">
        <v>33</v>
      </c>
      <c r="F203" s="2" t="s">
        <v>33</v>
      </c>
      <c r="G203" s="2" t="s">
        <v>225</v>
      </c>
      <c r="H203" s="2" t="s">
        <v>378</v>
      </c>
      <c r="I203" s="2" t="s">
        <v>402</v>
      </c>
      <c r="J203" s="2" t="s">
        <v>380</v>
      </c>
      <c r="K203" s="2"/>
      <c r="L203" s="2"/>
      <c r="M203" s="2"/>
      <c r="N203" s="2" t="s">
        <v>56</v>
      </c>
      <c r="O203" s="2" t="s">
        <v>245</v>
      </c>
      <c r="P203" s="2" t="s">
        <v>246</v>
      </c>
      <c r="Q203" s="2"/>
      <c r="R203" s="2" t="s">
        <v>420</v>
      </c>
      <c r="S203" s="2" t="s">
        <v>383</v>
      </c>
      <c r="T203" s="2" t="s">
        <v>24</v>
      </c>
      <c r="U203">
        <v>6</v>
      </c>
      <c r="V203">
        <f t="shared" ref="V203:V234" si="12">(U203*$Y$2)/(365*24*1000)</f>
        <v>6.37021990316079E-3</v>
      </c>
      <c r="W203" t="s">
        <v>768</v>
      </c>
      <c r="X203" s="6" t="s">
        <v>770</v>
      </c>
    </row>
    <row r="204" spans="1:24" ht="12" customHeight="1" x14ac:dyDescent="0.3">
      <c r="A204" s="2" t="s">
        <v>492</v>
      </c>
      <c r="B204" s="2" t="s">
        <v>39</v>
      </c>
      <c r="C204" s="2" t="s">
        <v>41</v>
      </c>
      <c r="D204" s="2" t="s">
        <v>20</v>
      </c>
      <c r="E204" s="2" t="s">
        <v>33</v>
      </c>
      <c r="F204" s="2" t="s">
        <v>33</v>
      </c>
      <c r="G204" s="2" t="s">
        <v>225</v>
      </c>
      <c r="H204" s="2" t="s">
        <v>378</v>
      </c>
      <c r="I204" s="2" t="s">
        <v>402</v>
      </c>
      <c r="J204" s="2" t="s">
        <v>385</v>
      </c>
      <c r="K204" s="2"/>
      <c r="L204" s="2"/>
      <c r="M204" s="2"/>
      <c r="N204" s="2" t="s">
        <v>220</v>
      </c>
      <c r="O204" s="2" t="s">
        <v>245</v>
      </c>
      <c r="P204" s="2" t="s">
        <v>246</v>
      </c>
      <c r="Q204" s="2"/>
      <c r="R204" s="2" t="s">
        <v>420</v>
      </c>
      <c r="S204" s="2" t="s">
        <v>383</v>
      </c>
      <c r="T204" s="2" t="s">
        <v>24</v>
      </c>
      <c r="U204">
        <v>7</v>
      </c>
      <c r="V204">
        <f t="shared" si="12"/>
        <v>7.4319232203542548E-3</v>
      </c>
      <c r="W204" t="s">
        <v>768</v>
      </c>
      <c r="X204" s="6" t="s">
        <v>770</v>
      </c>
    </row>
    <row r="205" spans="1:24" ht="12" customHeight="1" x14ac:dyDescent="0.3">
      <c r="A205" s="2" t="s">
        <v>493</v>
      </c>
      <c r="B205" s="2" t="s">
        <v>39</v>
      </c>
      <c r="C205" s="2" t="s">
        <v>41</v>
      </c>
      <c r="D205" s="2" t="s">
        <v>20</v>
      </c>
      <c r="E205" s="2" t="s">
        <v>33</v>
      </c>
      <c r="F205" s="2" t="s">
        <v>33</v>
      </c>
      <c r="G205" s="2" t="s">
        <v>225</v>
      </c>
      <c r="H205" s="2" t="s">
        <v>378</v>
      </c>
      <c r="I205" s="2" t="s">
        <v>402</v>
      </c>
      <c r="J205" s="2" t="s">
        <v>388</v>
      </c>
      <c r="K205" s="2"/>
      <c r="L205" s="2"/>
      <c r="M205" s="2"/>
      <c r="N205" s="2" t="s">
        <v>30</v>
      </c>
      <c r="O205" s="2" t="s">
        <v>245</v>
      </c>
      <c r="P205" s="2" t="s">
        <v>246</v>
      </c>
      <c r="Q205" s="2"/>
      <c r="R205" s="2" t="s">
        <v>420</v>
      </c>
      <c r="S205" s="2" t="s">
        <v>383</v>
      </c>
      <c r="T205" s="2" t="s">
        <v>24</v>
      </c>
      <c r="U205">
        <v>3</v>
      </c>
      <c r="V205">
        <f t="shared" si="12"/>
        <v>3.185109951580395E-3</v>
      </c>
      <c r="W205" t="s">
        <v>768</v>
      </c>
      <c r="X205" s="6" t="s">
        <v>770</v>
      </c>
    </row>
    <row r="206" spans="1:24" ht="12" customHeight="1" x14ac:dyDescent="0.3">
      <c r="A206" s="2" t="s">
        <v>494</v>
      </c>
      <c r="B206" s="2" t="s">
        <v>39</v>
      </c>
      <c r="C206" s="2" t="s">
        <v>41</v>
      </c>
      <c r="D206" s="2" t="s">
        <v>20</v>
      </c>
      <c r="E206" s="2" t="s">
        <v>33</v>
      </c>
      <c r="F206" s="2" t="s">
        <v>33</v>
      </c>
      <c r="G206" s="2" t="s">
        <v>225</v>
      </c>
      <c r="H206" s="2" t="s">
        <v>378</v>
      </c>
      <c r="I206" s="2" t="s">
        <v>402</v>
      </c>
      <c r="J206" s="2" t="s">
        <v>391</v>
      </c>
      <c r="K206" s="2"/>
      <c r="L206" s="2"/>
      <c r="M206" s="2"/>
      <c r="N206" s="2" t="s">
        <v>31</v>
      </c>
      <c r="O206" s="2" t="s">
        <v>245</v>
      </c>
      <c r="P206" s="2" t="s">
        <v>246</v>
      </c>
      <c r="Q206" s="2"/>
      <c r="R206" s="2" t="s">
        <v>420</v>
      </c>
      <c r="S206" s="2" t="s">
        <v>383</v>
      </c>
      <c r="T206" s="2" t="s">
        <v>24</v>
      </c>
      <c r="U206">
        <v>2</v>
      </c>
      <c r="V206">
        <f t="shared" si="12"/>
        <v>2.1234066343869301E-3</v>
      </c>
      <c r="W206" t="s">
        <v>768</v>
      </c>
      <c r="X206" s="6" t="s">
        <v>770</v>
      </c>
    </row>
    <row r="207" spans="1:24" ht="12" customHeight="1" x14ac:dyDescent="0.3">
      <c r="A207" s="2" t="s">
        <v>495</v>
      </c>
      <c r="B207" s="2" t="s">
        <v>39</v>
      </c>
      <c r="C207" s="2" t="s">
        <v>41</v>
      </c>
      <c r="D207" s="2" t="s">
        <v>20</v>
      </c>
      <c r="E207" s="2" t="s">
        <v>33</v>
      </c>
      <c r="F207" s="2" t="s">
        <v>33</v>
      </c>
      <c r="G207" s="2" t="s">
        <v>225</v>
      </c>
      <c r="H207" s="2" t="s">
        <v>378</v>
      </c>
      <c r="I207" s="2" t="s">
        <v>407</v>
      </c>
      <c r="J207" s="2" t="s">
        <v>380</v>
      </c>
      <c r="K207" s="2"/>
      <c r="L207" s="2"/>
      <c r="M207" s="2"/>
      <c r="N207" s="2" t="s">
        <v>220</v>
      </c>
      <c r="O207" s="2" t="s">
        <v>245</v>
      </c>
      <c r="P207" s="2" t="s">
        <v>246</v>
      </c>
      <c r="Q207" s="2"/>
      <c r="R207" s="2" t="s">
        <v>420</v>
      </c>
      <c r="S207" s="2" t="s">
        <v>383</v>
      </c>
      <c r="T207" s="2" t="s">
        <v>24</v>
      </c>
      <c r="U207">
        <v>7</v>
      </c>
      <c r="V207">
        <f t="shared" si="12"/>
        <v>7.4319232203542548E-3</v>
      </c>
      <c r="W207" t="s">
        <v>768</v>
      </c>
      <c r="X207" s="6" t="s">
        <v>770</v>
      </c>
    </row>
    <row r="208" spans="1:24" ht="12" customHeight="1" x14ac:dyDescent="0.3">
      <c r="A208" s="2" t="s">
        <v>496</v>
      </c>
      <c r="B208" s="2" t="s">
        <v>39</v>
      </c>
      <c r="C208" s="2" t="s">
        <v>41</v>
      </c>
      <c r="D208" s="2" t="s">
        <v>20</v>
      </c>
      <c r="E208" s="2" t="s">
        <v>33</v>
      </c>
      <c r="F208" s="2" t="s">
        <v>33</v>
      </c>
      <c r="G208" s="2" t="s">
        <v>225</v>
      </c>
      <c r="H208" s="2" t="s">
        <v>378</v>
      </c>
      <c r="I208" s="2" t="s">
        <v>407</v>
      </c>
      <c r="J208" s="2" t="s">
        <v>385</v>
      </c>
      <c r="K208" s="2"/>
      <c r="L208" s="2"/>
      <c r="M208" s="2"/>
      <c r="N208" s="2" t="s">
        <v>30</v>
      </c>
      <c r="O208" s="2" t="s">
        <v>245</v>
      </c>
      <c r="P208" s="2" t="s">
        <v>246</v>
      </c>
      <c r="Q208" s="2"/>
      <c r="R208" s="2" t="s">
        <v>420</v>
      </c>
      <c r="S208" s="2" t="s">
        <v>383</v>
      </c>
      <c r="T208" s="2" t="s">
        <v>24</v>
      </c>
      <c r="U208">
        <v>3</v>
      </c>
      <c r="V208">
        <f t="shared" si="12"/>
        <v>3.185109951580395E-3</v>
      </c>
      <c r="W208" t="s">
        <v>768</v>
      </c>
      <c r="X208" s="6" t="s">
        <v>770</v>
      </c>
    </row>
    <row r="209" spans="1:24" ht="12" customHeight="1" x14ac:dyDescent="0.3">
      <c r="A209" s="2" t="s">
        <v>497</v>
      </c>
      <c r="B209" s="2" t="s">
        <v>39</v>
      </c>
      <c r="C209" s="2" t="s">
        <v>41</v>
      </c>
      <c r="D209" s="2" t="s">
        <v>20</v>
      </c>
      <c r="E209" s="2" t="s">
        <v>33</v>
      </c>
      <c r="F209" s="2" t="s">
        <v>33</v>
      </c>
      <c r="G209" s="2" t="s">
        <v>225</v>
      </c>
      <c r="H209" s="2" t="s">
        <v>378</v>
      </c>
      <c r="I209" s="2" t="s">
        <v>407</v>
      </c>
      <c r="J209" s="2" t="s">
        <v>388</v>
      </c>
      <c r="K209" s="2"/>
      <c r="L209" s="2"/>
      <c r="M209" s="2"/>
      <c r="N209" s="2" t="s">
        <v>58</v>
      </c>
      <c r="O209" s="2" t="s">
        <v>245</v>
      </c>
      <c r="P209" s="2" t="s">
        <v>246</v>
      </c>
      <c r="Q209" s="2"/>
      <c r="R209" s="2" t="s">
        <v>420</v>
      </c>
      <c r="S209" s="2" t="s">
        <v>383</v>
      </c>
      <c r="T209" s="2" t="s">
        <v>24</v>
      </c>
      <c r="U209">
        <v>0</v>
      </c>
      <c r="V209">
        <f t="shared" si="12"/>
        <v>0</v>
      </c>
      <c r="W209" t="s">
        <v>768</v>
      </c>
      <c r="X209" s="6" t="s">
        <v>770</v>
      </c>
    </row>
    <row r="210" spans="1:24" ht="12" customHeight="1" x14ac:dyDescent="0.3">
      <c r="A210" s="2" t="s">
        <v>498</v>
      </c>
      <c r="B210" s="2" t="s">
        <v>39</v>
      </c>
      <c r="C210" s="2" t="s">
        <v>41</v>
      </c>
      <c r="D210" s="2" t="s">
        <v>20</v>
      </c>
      <c r="E210" s="2" t="s">
        <v>33</v>
      </c>
      <c r="F210" s="2" t="s">
        <v>33</v>
      </c>
      <c r="G210" s="2" t="s">
        <v>225</v>
      </c>
      <c r="H210" s="2" t="s">
        <v>378</v>
      </c>
      <c r="I210" s="2" t="s">
        <v>407</v>
      </c>
      <c r="J210" s="2" t="s">
        <v>391</v>
      </c>
      <c r="K210" s="2"/>
      <c r="L210" s="2"/>
      <c r="M210" s="2"/>
      <c r="N210" s="2" t="s">
        <v>58</v>
      </c>
      <c r="O210" s="2" t="s">
        <v>245</v>
      </c>
      <c r="P210" s="2" t="s">
        <v>246</v>
      </c>
      <c r="Q210" s="2"/>
      <c r="R210" s="2" t="s">
        <v>420</v>
      </c>
      <c r="S210" s="2" t="s">
        <v>383</v>
      </c>
      <c r="T210" s="2" t="s">
        <v>24</v>
      </c>
      <c r="U210">
        <v>0</v>
      </c>
      <c r="V210">
        <f t="shared" si="12"/>
        <v>0</v>
      </c>
      <c r="W210" t="s">
        <v>768</v>
      </c>
      <c r="X210" s="6" t="s">
        <v>770</v>
      </c>
    </row>
    <row r="211" spans="1:24" ht="12" customHeight="1" x14ac:dyDescent="0.3">
      <c r="A211" s="2" t="s">
        <v>499</v>
      </c>
      <c r="B211" s="2" t="s">
        <v>39</v>
      </c>
      <c r="C211" s="2" t="s">
        <v>41</v>
      </c>
      <c r="D211" s="2" t="s">
        <v>20</v>
      </c>
      <c r="E211" s="2" t="s">
        <v>33</v>
      </c>
      <c r="F211" s="2" t="s">
        <v>33</v>
      </c>
      <c r="G211" s="2" t="s">
        <v>225</v>
      </c>
      <c r="H211" s="2" t="s">
        <v>378</v>
      </c>
      <c r="I211" s="2" t="s">
        <v>413</v>
      </c>
      <c r="J211" s="2" t="s">
        <v>380</v>
      </c>
      <c r="K211" s="2"/>
      <c r="L211" s="2"/>
      <c r="M211" s="2"/>
      <c r="N211" s="2" t="s">
        <v>58</v>
      </c>
      <c r="O211" s="2" t="s">
        <v>245</v>
      </c>
      <c r="P211" s="2" t="s">
        <v>246</v>
      </c>
      <c r="Q211" s="2"/>
      <c r="R211" s="2" t="s">
        <v>420</v>
      </c>
      <c r="S211" s="2" t="s">
        <v>383</v>
      </c>
      <c r="T211" s="2" t="s">
        <v>24</v>
      </c>
      <c r="U211">
        <v>0</v>
      </c>
      <c r="V211">
        <f t="shared" si="12"/>
        <v>0</v>
      </c>
      <c r="W211" t="s">
        <v>768</v>
      </c>
      <c r="X211" s="6" t="s">
        <v>770</v>
      </c>
    </row>
    <row r="212" spans="1:24" ht="12" customHeight="1" x14ac:dyDescent="0.3">
      <c r="A212" s="2" t="s">
        <v>500</v>
      </c>
      <c r="B212" s="2" t="s">
        <v>39</v>
      </c>
      <c r="C212" s="2" t="s">
        <v>41</v>
      </c>
      <c r="D212" s="2" t="s">
        <v>20</v>
      </c>
      <c r="E212" s="2" t="s">
        <v>33</v>
      </c>
      <c r="F212" s="2" t="s">
        <v>33</v>
      </c>
      <c r="G212" s="2" t="s">
        <v>225</v>
      </c>
      <c r="H212" s="2" t="s">
        <v>378</v>
      </c>
      <c r="I212" s="2" t="s">
        <v>413</v>
      </c>
      <c r="J212" s="2" t="s">
        <v>385</v>
      </c>
      <c r="K212" s="2"/>
      <c r="L212" s="2"/>
      <c r="M212" s="2"/>
      <c r="N212" s="2" t="s">
        <v>58</v>
      </c>
      <c r="O212" s="2" t="s">
        <v>245</v>
      </c>
      <c r="P212" s="2" t="s">
        <v>246</v>
      </c>
      <c r="Q212" s="2"/>
      <c r="R212" s="2" t="s">
        <v>420</v>
      </c>
      <c r="S212" s="2" t="s">
        <v>383</v>
      </c>
      <c r="T212" s="2" t="s">
        <v>24</v>
      </c>
      <c r="U212">
        <v>0</v>
      </c>
      <c r="V212">
        <f t="shared" si="12"/>
        <v>0</v>
      </c>
      <c r="W212" t="s">
        <v>768</v>
      </c>
      <c r="X212" s="6" t="s">
        <v>770</v>
      </c>
    </row>
    <row r="213" spans="1:24" ht="12" customHeight="1" x14ac:dyDescent="0.3">
      <c r="A213" s="2" t="s">
        <v>501</v>
      </c>
      <c r="B213" s="2" t="s">
        <v>39</v>
      </c>
      <c r="C213" s="2" t="s">
        <v>41</v>
      </c>
      <c r="D213" s="2" t="s">
        <v>20</v>
      </c>
      <c r="E213" s="2" t="s">
        <v>33</v>
      </c>
      <c r="F213" s="2" t="s">
        <v>33</v>
      </c>
      <c r="G213" s="2" t="s">
        <v>225</v>
      </c>
      <c r="H213" s="2" t="s">
        <v>378</v>
      </c>
      <c r="I213" s="2" t="s">
        <v>413</v>
      </c>
      <c r="J213" s="2" t="s">
        <v>388</v>
      </c>
      <c r="K213" s="2"/>
      <c r="L213" s="2"/>
      <c r="M213" s="2"/>
      <c r="N213" s="2" t="s">
        <v>58</v>
      </c>
      <c r="O213" s="2" t="s">
        <v>245</v>
      </c>
      <c r="P213" s="2" t="s">
        <v>246</v>
      </c>
      <c r="Q213" s="2"/>
      <c r="R213" s="2" t="s">
        <v>420</v>
      </c>
      <c r="S213" s="2" t="s">
        <v>383</v>
      </c>
      <c r="T213" s="2" t="s">
        <v>24</v>
      </c>
      <c r="U213">
        <v>0</v>
      </c>
      <c r="V213">
        <f t="shared" si="12"/>
        <v>0</v>
      </c>
      <c r="W213" t="s">
        <v>768</v>
      </c>
      <c r="X213" s="6" t="s">
        <v>770</v>
      </c>
    </row>
    <row r="214" spans="1:24" ht="12" customHeight="1" x14ac:dyDescent="0.3">
      <c r="A214" s="2" t="s">
        <v>502</v>
      </c>
      <c r="B214" s="2" t="s">
        <v>39</v>
      </c>
      <c r="C214" s="2" t="s">
        <v>41</v>
      </c>
      <c r="D214" s="2" t="s">
        <v>20</v>
      </c>
      <c r="E214" s="2" t="s">
        <v>33</v>
      </c>
      <c r="F214" s="2" t="s">
        <v>33</v>
      </c>
      <c r="G214" s="2" t="s">
        <v>225</v>
      </c>
      <c r="H214" s="2" t="s">
        <v>378</v>
      </c>
      <c r="I214" s="2" t="s">
        <v>413</v>
      </c>
      <c r="J214" s="2" t="s">
        <v>391</v>
      </c>
      <c r="K214" s="2"/>
      <c r="L214" s="2"/>
      <c r="M214" s="2"/>
      <c r="N214" s="2" t="s">
        <v>58</v>
      </c>
      <c r="O214" s="2" t="s">
        <v>245</v>
      </c>
      <c r="P214" s="2" t="s">
        <v>246</v>
      </c>
      <c r="Q214" s="2"/>
      <c r="R214" s="2" t="s">
        <v>420</v>
      </c>
      <c r="S214" s="2" t="s">
        <v>383</v>
      </c>
      <c r="T214" s="2" t="s">
        <v>24</v>
      </c>
      <c r="U214">
        <v>0</v>
      </c>
      <c r="V214">
        <f t="shared" si="12"/>
        <v>0</v>
      </c>
      <c r="W214" t="s">
        <v>768</v>
      </c>
      <c r="X214" s="6" t="s">
        <v>770</v>
      </c>
    </row>
    <row r="215" spans="1:24" ht="12" customHeight="1" x14ac:dyDescent="0.3">
      <c r="A215" s="2" t="s">
        <v>503</v>
      </c>
      <c r="B215" s="2" t="s">
        <v>40</v>
      </c>
      <c r="C215" s="2" t="s">
        <v>42</v>
      </c>
      <c r="D215" s="2" t="s">
        <v>20</v>
      </c>
      <c r="E215" s="2" t="s">
        <v>65</v>
      </c>
      <c r="F215" s="2" t="s">
        <v>65</v>
      </c>
      <c r="G215" s="2" t="s">
        <v>225</v>
      </c>
      <c r="H215" s="2" t="s">
        <v>378</v>
      </c>
      <c r="I215" s="2" t="s">
        <v>504</v>
      </c>
      <c r="J215" s="2" t="s">
        <v>505</v>
      </c>
      <c r="K215" s="2"/>
      <c r="L215" s="2"/>
      <c r="M215" s="2"/>
      <c r="N215" s="2" t="s">
        <v>506</v>
      </c>
      <c r="O215" s="2" t="s">
        <v>245</v>
      </c>
      <c r="P215" s="2" t="s">
        <v>246</v>
      </c>
      <c r="Q215" s="2"/>
      <c r="R215" s="2" t="s">
        <v>420</v>
      </c>
      <c r="S215" s="2" t="s">
        <v>383</v>
      </c>
      <c r="T215" s="2" t="s">
        <v>24</v>
      </c>
      <c r="U215">
        <v>140</v>
      </c>
      <c r="V215">
        <f t="shared" si="12"/>
        <v>0.14863846440708509</v>
      </c>
      <c r="W215" t="s">
        <v>768</v>
      </c>
      <c r="X215" s="6" t="s">
        <v>770</v>
      </c>
    </row>
    <row r="216" spans="1:24" ht="12" customHeight="1" x14ac:dyDescent="0.3">
      <c r="A216" s="2" t="s">
        <v>507</v>
      </c>
      <c r="B216" s="2" t="s">
        <v>40</v>
      </c>
      <c r="C216" s="2" t="s">
        <v>42</v>
      </c>
      <c r="D216" s="2" t="s">
        <v>20</v>
      </c>
      <c r="E216" s="2" t="s">
        <v>65</v>
      </c>
      <c r="F216" s="2" t="s">
        <v>65</v>
      </c>
      <c r="G216" s="2" t="s">
        <v>225</v>
      </c>
      <c r="H216" s="2" t="s">
        <v>378</v>
      </c>
      <c r="I216" s="2" t="s">
        <v>504</v>
      </c>
      <c r="J216" s="2" t="s">
        <v>388</v>
      </c>
      <c r="K216" s="2"/>
      <c r="L216" s="2"/>
      <c r="M216" s="2"/>
      <c r="N216" s="2" t="s">
        <v>230</v>
      </c>
      <c r="O216" s="2" t="s">
        <v>245</v>
      </c>
      <c r="P216" s="2" t="s">
        <v>246</v>
      </c>
      <c r="Q216" s="2"/>
      <c r="R216" s="2" t="s">
        <v>420</v>
      </c>
      <c r="S216" s="2" t="s">
        <v>383</v>
      </c>
      <c r="T216" s="2" t="s">
        <v>24</v>
      </c>
      <c r="U216">
        <v>110</v>
      </c>
      <c r="V216">
        <f t="shared" si="12"/>
        <v>0.11678736489128115</v>
      </c>
      <c r="W216" t="s">
        <v>768</v>
      </c>
      <c r="X216" s="6" t="s">
        <v>770</v>
      </c>
    </row>
    <row r="217" spans="1:24" ht="12" customHeight="1" x14ac:dyDescent="0.3">
      <c r="A217" s="2" t="s">
        <v>508</v>
      </c>
      <c r="B217" s="2" t="s">
        <v>40</v>
      </c>
      <c r="C217" s="2" t="s">
        <v>42</v>
      </c>
      <c r="D217" s="2" t="s">
        <v>20</v>
      </c>
      <c r="E217" s="2" t="s">
        <v>65</v>
      </c>
      <c r="F217" s="2" t="s">
        <v>65</v>
      </c>
      <c r="G217" s="2" t="s">
        <v>225</v>
      </c>
      <c r="H217" s="2" t="s">
        <v>378</v>
      </c>
      <c r="I217" s="2" t="s">
        <v>504</v>
      </c>
      <c r="J217" s="2" t="s">
        <v>391</v>
      </c>
      <c r="K217" s="2"/>
      <c r="L217" s="2"/>
      <c r="M217" s="2"/>
      <c r="N217" s="2" t="s">
        <v>509</v>
      </c>
      <c r="O217" s="2" t="s">
        <v>245</v>
      </c>
      <c r="P217" s="2" t="s">
        <v>246</v>
      </c>
      <c r="Q217" s="2"/>
      <c r="R217" s="2" t="s">
        <v>420</v>
      </c>
      <c r="S217" s="2" t="s">
        <v>383</v>
      </c>
      <c r="T217" s="2" t="s">
        <v>24</v>
      </c>
      <c r="U217">
        <v>70</v>
      </c>
      <c r="V217">
        <f t="shared" si="12"/>
        <v>7.4319232203542543E-2</v>
      </c>
      <c r="W217" t="s">
        <v>768</v>
      </c>
      <c r="X217" s="6" t="s">
        <v>770</v>
      </c>
    </row>
    <row r="218" spans="1:24" ht="12" customHeight="1" x14ac:dyDescent="0.3">
      <c r="A218" s="2" t="s">
        <v>510</v>
      </c>
      <c r="B218" s="2" t="s">
        <v>40</v>
      </c>
      <c r="C218" s="2" t="s">
        <v>42</v>
      </c>
      <c r="D218" s="2" t="s">
        <v>20</v>
      </c>
      <c r="E218" s="2" t="s">
        <v>33</v>
      </c>
      <c r="F218" s="2" t="s">
        <v>33</v>
      </c>
      <c r="G218" s="2" t="s">
        <v>225</v>
      </c>
      <c r="H218" s="2" t="s">
        <v>378</v>
      </c>
      <c r="I218" s="2" t="s">
        <v>511</v>
      </c>
      <c r="J218" s="2" t="s">
        <v>505</v>
      </c>
      <c r="K218" s="2"/>
      <c r="L218" s="2"/>
      <c r="M218" s="2"/>
      <c r="N218" s="2" t="s">
        <v>512</v>
      </c>
      <c r="O218" s="2" t="s">
        <v>245</v>
      </c>
      <c r="P218" s="2" t="s">
        <v>246</v>
      </c>
      <c r="Q218" s="2"/>
      <c r="R218" s="2" t="s">
        <v>420</v>
      </c>
      <c r="S218" s="2" t="s">
        <v>383</v>
      </c>
      <c r="T218" s="2" t="s">
        <v>24</v>
      </c>
      <c r="U218">
        <v>85</v>
      </c>
      <c r="V218">
        <f t="shared" si="12"/>
        <v>9.0244781961444531E-2</v>
      </c>
      <c r="W218" t="s">
        <v>768</v>
      </c>
      <c r="X218" s="6" t="s">
        <v>770</v>
      </c>
    </row>
    <row r="219" spans="1:24" ht="12" customHeight="1" x14ac:dyDescent="0.3">
      <c r="A219" s="2" t="s">
        <v>513</v>
      </c>
      <c r="B219" s="2" t="s">
        <v>40</v>
      </c>
      <c r="C219" s="2" t="s">
        <v>42</v>
      </c>
      <c r="D219" s="2" t="s">
        <v>20</v>
      </c>
      <c r="E219" s="2" t="s">
        <v>33</v>
      </c>
      <c r="F219" s="2" t="s">
        <v>33</v>
      </c>
      <c r="G219" s="2" t="s">
        <v>225</v>
      </c>
      <c r="H219" s="2" t="s">
        <v>378</v>
      </c>
      <c r="I219" s="2" t="s">
        <v>511</v>
      </c>
      <c r="J219" s="2" t="s">
        <v>388</v>
      </c>
      <c r="K219" s="2"/>
      <c r="L219" s="2"/>
      <c r="M219" s="2"/>
      <c r="N219" s="2" t="s">
        <v>514</v>
      </c>
      <c r="O219" s="2" t="s">
        <v>245</v>
      </c>
      <c r="P219" s="2" t="s">
        <v>246</v>
      </c>
      <c r="Q219" s="2"/>
      <c r="R219" s="2" t="s">
        <v>420</v>
      </c>
      <c r="S219" s="2" t="s">
        <v>383</v>
      </c>
      <c r="T219" s="2" t="s">
        <v>24</v>
      </c>
      <c r="U219">
        <v>23</v>
      </c>
      <c r="V219">
        <f t="shared" si="12"/>
        <v>2.4419176295449693E-2</v>
      </c>
      <c r="W219" t="s">
        <v>768</v>
      </c>
      <c r="X219" s="6" t="s">
        <v>770</v>
      </c>
    </row>
    <row r="220" spans="1:24" ht="12" customHeight="1" x14ac:dyDescent="0.3">
      <c r="A220" s="2" t="s">
        <v>515</v>
      </c>
      <c r="B220" s="2" t="s">
        <v>40</v>
      </c>
      <c r="C220" s="2" t="s">
        <v>42</v>
      </c>
      <c r="D220" s="2" t="s">
        <v>20</v>
      </c>
      <c r="E220" s="2" t="s">
        <v>33</v>
      </c>
      <c r="F220" s="2" t="s">
        <v>33</v>
      </c>
      <c r="G220" s="2" t="s">
        <v>225</v>
      </c>
      <c r="H220" s="2" t="s">
        <v>378</v>
      </c>
      <c r="I220" s="2" t="s">
        <v>511</v>
      </c>
      <c r="J220" s="2" t="s">
        <v>391</v>
      </c>
      <c r="K220" s="2"/>
      <c r="L220" s="2"/>
      <c r="M220" s="2"/>
      <c r="N220" s="2" t="s">
        <v>32</v>
      </c>
      <c r="O220" s="2" t="s">
        <v>245</v>
      </c>
      <c r="P220" s="2" t="s">
        <v>246</v>
      </c>
      <c r="Q220" s="2"/>
      <c r="R220" s="2" t="s">
        <v>420</v>
      </c>
      <c r="S220" s="2" t="s">
        <v>383</v>
      </c>
      <c r="T220" s="2" t="s">
        <v>24</v>
      </c>
      <c r="U220">
        <v>20</v>
      </c>
      <c r="V220">
        <f t="shared" si="12"/>
        <v>2.12340663438693E-2</v>
      </c>
      <c r="W220" t="s">
        <v>768</v>
      </c>
      <c r="X220" s="6" t="s">
        <v>770</v>
      </c>
    </row>
    <row r="221" spans="1:24" ht="12" customHeight="1" x14ac:dyDescent="0.3">
      <c r="A221" s="2" t="s">
        <v>516</v>
      </c>
      <c r="B221" s="2" t="s">
        <v>40</v>
      </c>
      <c r="C221" s="2" t="s">
        <v>42</v>
      </c>
      <c r="D221" s="2" t="s">
        <v>20</v>
      </c>
      <c r="E221" s="2" t="s">
        <v>33</v>
      </c>
      <c r="F221" s="2" t="s">
        <v>33</v>
      </c>
      <c r="G221" s="2" t="s">
        <v>225</v>
      </c>
      <c r="H221" s="2" t="s">
        <v>378</v>
      </c>
      <c r="I221" s="2" t="s">
        <v>517</v>
      </c>
      <c r="J221" s="2" t="s">
        <v>505</v>
      </c>
      <c r="K221" s="2"/>
      <c r="L221" s="2"/>
      <c r="M221" s="2"/>
      <c r="N221" s="2" t="s">
        <v>518</v>
      </c>
      <c r="O221" s="2" t="s">
        <v>245</v>
      </c>
      <c r="P221" s="2" t="s">
        <v>246</v>
      </c>
      <c r="Q221" s="2"/>
      <c r="R221" s="2" t="s">
        <v>420</v>
      </c>
      <c r="S221" s="2" t="s">
        <v>383</v>
      </c>
      <c r="T221" s="2" t="s">
        <v>24</v>
      </c>
      <c r="U221">
        <v>175</v>
      </c>
      <c r="V221">
        <f t="shared" si="12"/>
        <v>0.18579808050885638</v>
      </c>
      <c r="W221" t="s">
        <v>768</v>
      </c>
      <c r="X221" s="6" t="s">
        <v>770</v>
      </c>
    </row>
    <row r="222" spans="1:24" ht="12" customHeight="1" x14ac:dyDescent="0.3">
      <c r="A222" s="2" t="s">
        <v>519</v>
      </c>
      <c r="B222" s="2" t="s">
        <v>40</v>
      </c>
      <c r="C222" s="2" t="s">
        <v>42</v>
      </c>
      <c r="D222" s="2" t="s">
        <v>20</v>
      </c>
      <c r="E222" s="2" t="s">
        <v>33</v>
      </c>
      <c r="F222" s="2" t="s">
        <v>33</v>
      </c>
      <c r="G222" s="2" t="s">
        <v>225</v>
      </c>
      <c r="H222" s="2" t="s">
        <v>378</v>
      </c>
      <c r="I222" s="2" t="s">
        <v>517</v>
      </c>
      <c r="J222" s="2" t="s">
        <v>388</v>
      </c>
      <c r="K222" s="2"/>
      <c r="L222" s="2"/>
      <c r="M222" s="2"/>
      <c r="N222" s="2" t="s">
        <v>445</v>
      </c>
      <c r="O222" s="2" t="s">
        <v>245</v>
      </c>
      <c r="P222" s="2" t="s">
        <v>246</v>
      </c>
      <c r="Q222" s="2"/>
      <c r="R222" s="2" t="s">
        <v>420</v>
      </c>
      <c r="S222" s="2" t="s">
        <v>383</v>
      </c>
      <c r="T222" s="2" t="s">
        <v>24</v>
      </c>
      <c r="U222">
        <v>80</v>
      </c>
      <c r="V222">
        <f t="shared" si="12"/>
        <v>8.4936265375477202E-2</v>
      </c>
      <c r="W222" t="s">
        <v>768</v>
      </c>
      <c r="X222" s="6" t="s">
        <v>770</v>
      </c>
    </row>
    <row r="223" spans="1:24" ht="12" customHeight="1" x14ac:dyDescent="0.3">
      <c r="A223" s="2" t="s">
        <v>520</v>
      </c>
      <c r="B223" s="2" t="s">
        <v>40</v>
      </c>
      <c r="C223" s="2" t="s">
        <v>42</v>
      </c>
      <c r="D223" s="2" t="s">
        <v>20</v>
      </c>
      <c r="E223" s="2" t="s">
        <v>33</v>
      </c>
      <c r="F223" s="2" t="s">
        <v>33</v>
      </c>
      <c r="G223" s="2" t="s">
        <v>225</v>
      </c>
      <c r="H223" s="2" t="s">
        <v>378</v>
      </c>
      <c r="I223" s="2" t="s">
        <v>517</v>
      </c>
      <c r="J223" s="2" t="s">
        <v>391</v>
      </c>
      <c r="K223" s="2"/>
      <c r="L223" s="2"/>
      <c r="M223" s="2"/>
      <c r="N223" s="2" t="s">
        <v>509</v>
      </c>
      <c r="O223" s="2" t="s">
        <v>245</v>
      </c>
      <c r="P223" s="2" t="s">
        <v>246</v>
      </c>
      <c r="Q223" s="2"/>
      <c r="R223" s="2" t="s">
        <v>420</v>
      </c>
      <c r="S223" s="2" t="s">
        <v>383</v>
      </c>
      <c r="T223" s="2" t="s">
        <v>24</v>
      </c>
      <c r="U223">
        <v>70</v>
      </c>
      <c r="V223">
        <f t="shared" si="12"/>
        <v>7.4319232203542543E-2</v>
      </c>
      <c r="W223" t="s">
        <v>768</v>
      </c>
      <c r="X223" s="6" t="s">
        <v>770</v>
      </c>
    </row>
    <row r="224" spans="1:24" ht="12" customHeight="1" x14ac:dyDescent="0.3">
      <c r="A224" s="2" t="s">
        <v>521</v>
      </c>
      <c r="B224" s="2" t="s">
        <v>40</v>
      </c>
      <c r="C224" s="2" t="s">
        <v>42</v>
      </c>
      <c r="D224" s="2" t="s">
        <v>20</v>
      </c>
      <c r="E224" s="2" t="s">
        <v>33</v>
      </c>
      <c r="F224" s="2" t="s">
        <v>33</v>
      </c>
      <c r="G224" s="2" t="s">
        <v>225</v>
      </c>
      <c r="H224" s="2" t="s">
        <v>378</v>
      </c>
      <c r="I224" s="2" t="s">
        <v>522</v>
      </c>
      <c r="J224" s="2" t="s">
        <v>505</v>
      </c>
      <c r="K224" s="2"/>
      <c r="L224" s="2"/>
      <c r="M224" s="2"/>
      <c r="N224" s="2" t="s">
        <v>518</v>
      </c>
      <c r="O224" s="2" t="s">
        <v>245</v>
      </c>
      <c r="P224" s="2" t="s">
        <v>246</v>
      </c>
      <c r="Q224" s="2"/>
      <c r="R224" s="2" t="s">
        <v>420</v>
      </c>
      <c r="S224" s="2" t="s">
        <v>383</v>
      </c>
      <c r="T224" s="2" t="s">
        <v>24</v>
      </c>
      <c r="U224">
        <v>175</v>
      </c>
      <c r="V224">
        <f t="shared" si="12"/>
        <v>0.18579808050885638</v>
      </c>
      <c r="W224" t="s">
        <v>768</v>
      </c>
      <c r="X224" s="6" t="s">
        <v>770</v>
      </c>
    </row>
    <row r="225" spans="1:24" ht="12" customHeight="1" x14ac:dyDescent="0.3">
      <c r="A225" s="2" t="s">
        <v>523</v>
      </c>
      <c r="B225" s="2" t="s">
        <v>40</v>
      </c>
      <c r="C225" s="2" t="s">
        <v>42</v>
      </c>
      <c r="D225" s="2" t="s">
        <v>20</v>
      </c>
      <c r="E225" s="2" t="s">
        <v>33</v>
      </c>
      <c r="F225" s="2" t="s">
        <v>33</v>
      </c>
      <c r="G225" s="2" t="s">
        <v>225</v>
      </c>
      <c r="H225" s="2" t="s">
        <v>378</v>
      </c>
      <c r="I225" s="2" t="s">
        <v>522</v>
      </c>
      <c r="J225" s="2" t="s">
        <v>388</v>
      </c>
      <c r="K225" s="2"/>
      <c r="L225" s="2"/>
      <c r="M225" s="2"/>
      <c r="N225" s="2" t="s">
        <v>445</v>
      </c>
      <c r="O225" s="2" t="s">
        <v>245</v>
      </c>
      <c r="P225" s="2" t="s">
        <v>246</v>
      </c>
      <c r="Q225" s="2"/>
      <c r="R225" s="2" t="s">
        <v>420</v>
      </c>
      <c r="S225" s="2" t="s">
        <v>383</v>
      </c>
      <c r="T225" s="2" t="s">
        <v>24</v>
      </c>
      <c r="U225">
        <v>80</v>
      </c>
      <c r="V225">
        <f t="shared" si="12"/>
        <v>8.4936265375477202E-2</v>
      </c>
      <c r="W225" t="s">
        <v>768</v>
      </c>
      <c r="X225" s="6" t="s">
        <v>770</v>
      </c>
    </row>
    <row r="226" spans="1:24" ht="12" customHeight="1" x14ac:dyDescent="0.3">
      <c r="A226" s="2" t="s">
        <v>524</v>
      </c>
      <c r="B226" s="2" t="s">
        <v>40</v>
      </c>
      <c r="C226" s="2" t="s">
        <v>42</v>
      </c>
      <c r="D226" s="2" t="s">
        <v>20</v>
      </c>
      <c r="E226" s="2" t="s">
        <v>33</v>
      </c>
      <c r="F226" s="2" t="s">
        <v>33</v>
      </c>
      <c r="G226" s="2" t="s">
        <v>225</v>
      </c>
      <c r="H226" s="2" t="s">
        <v>378</v>
      </c>
      <c r="I226" s="2" t="s">
        <v>522</v>
      </c>
      <c r="J226" s="2" t="s">
        <v>391</v>
      </c>
      <c r="K226" s="2"/>
      <c r="L226" s="2"/>
      <c r="M226" s="2"/>
      <c r="N226" s="2" t="s">
        <v>509</v>
      </c>
      <c r="O226" s="2" t="s">
        <v>245</v>
      </c>
      <c r="P226" s="2" t="s">
        <v>246</v>
      </c>
      <c r="Q226" s="2"/>
      <c r="R226" s="2" t="s">
        <v>420</v>
      </c>
      <c r="S226" s="2" t="s">
        <v>383</v>
      </c>
      <c r="T226" s="2" t="s">
        <v>24</v>
      </c>
      <c r="U226">
        <v>70</v>
      </c>
      <c r="V226">
        <f t="shared" si="12"/>
        <v>7.4319232203542543E-2</v>
      </c>
      <c r="W226" t="s">
        <v>768</v>
      </c>
      <c r="X226" s="6" t="s">
        <v>770</v>
      </c>
    </row>
    <row r="227" spans="1:24" ht="12" customHeight="1" x14ac:dyDescent="0.3">
      <c r="A227" s="2" t="s">
        <v>525</v>
      </c>
      <c r="B227" s="2" t="s">
        <v>40</v>
      </c>
      <c r="C227" s="2" t="s">
        <v>42</v>
      </c>
      <c r="D227" s="2" t="s">
        <v>20</v>
      </c>
      <c r="E227" s="2" t="s">
        <v>26</v>
      </c>
      <c r="F227" s="2" t="s">
        <v>26</v>
      </c>
      <c r="G227" s="2" t="s">
        <v>225</v>
      </c>
      <c r="H227" s="2" t="s">
        <v>378</v>
      </c>
      <c r="I227" s="2" t="s">
        <v>526</v>
      </c>
      <c r="J227" s="2" t="s">
        <v>355</v>
      </c>
      <c r="K227" s="2"/>
      <c r="L227" s="2"/>
      <c r="M227" s="2"/>
      <c r="N227" s="2" t="s">
        <v>527</v>
      </c>
      <c r="O227" s="2" t="s">
        <v>245</v>
      </c>
      <c r="P227" s="2" t="s">
        <v>246</v>
      </c>
      <c r="Q227" s="2"/>
      <c r="R227" s="2" t="s">
        <v>528</v>
      </c>
      <c r="S227" s="2" t="s">
        <v>383</v>
      </c>
      <c r="T227" s="2" t="s">
        <v>24</v>
      </c>
      <c r="U227">
        <v>5400</v>
      </c>
      <c r="V227">
        <f t="shared" si="12"/>
        <v>5.7331979128447115</v>
      </c>
      <c r="W227" t="s">
        <v>768</v>
      </c>
      <c r="X227" s="6" t="s">
        <v>770</v>
      </c>
    </row>
    <row r="228" spans="1:24" ht="12" customHeight="1" x14ac:dyDescent="0.3">
      <c r="A228" s="2" t="s">
        <v>529</v>
      </c>
      <c r="B228" s="2" t="s">
        <v>40</v>
      </c>
      <c r="C228" s="2" t="s">
        <v>42</v>
      </c>
      <c r="D228" s="2" t="s">
        <v>20</v>
      </c>
      <c r="E228" s="2" t="s">
        <v>26</v>
      </c>
      <c r="F228" s="2" t="s">
        <v>26</v>
      </c>
      <c r="G228" s="2" t="s">
        <v>225</v>
      </c>
      <c r="H228" s="2" t="s">
        <v>378</v>
      </c>
      <c r="I228" s="2" t="s">
        <v>530</v>
      </c>
      <c r="J228" s="2" t="s">
        <v>355</v>
      </c>
      <c r="K228" s="2"/>
      <c r="L228" s="2"/>
      <c r="M228" s="2"/>
      <c r="N228" s="2" t="s">
        <v>531</v>
      </c>
      <c r="O228" s="2" t="s">
        <v>245</v>
      </c>
      <c r="P228" s="2" t="s">
        <v>246</v>
      </c>
      <c r="Q228" s="2"/>
      <c r="R228" s="2" t="s">
        <v>420</v>
      </c>
      <c r="S228" s="2" t="s">
        <v>383</v>
      </c>
      <c r="T228" s="2" t="s">
        <v>24</v>
      </c>
      <c r="U228">
        <v>900</v>
      </c>
      <c r="V228">
        <f t="shared" si="12"/>
        <v>0.95553298547411847</v>
      </c>
      <c r="W228" t="s">
        <v>768</v>
      </c>
      <c r="X228" s="6" t="s">
        <v>770</v>
      </c>
    </row>
    <row r="229" spans="1:24" ht="12" customHeight="1" x14ac:dyDescent="0.3">
      <c r="A229" s="2" t="s">
        <v>532</v>
      </c>
      <c r="B229" s="2" t="s">
        <v>40</v>
      </c>
      <c r="C229" s="2" t="s">
        <v>42</v>
      </c>
      <c r="D229" s="2" t="s">
        <v>20</v>
      </c>
      <c r="E229" s="2" t="s">
        <v>65</v>
      </c>
      <c r="F229" s="2" t="s">
        <v>65</v>
      </c>
      <c r="G229" s="2" t="s">
        <v>225</v>
      </c>
      <c r="H229" s="2" t="s">
        <v>378</v>
      </c>
      <c r="I229" s="2" t="s">
        <v>533</v>
      </c>
      <c r="J229" s="2" t="s">
        <v>505</v>
      </c>
      <c r="K229" s="2"/>
      <c r="L229" s="2"/>
      <c r="M229" s="2"/>
      <c r="N229" s="2" t="s">
        <v>534</v>
      </c>
      <c r="O229" s="2" t="s">
        <v>245</v>
      </c>
      <c r="P229" s="2" t="s">
        <v>246</v>
      </c>
      <c r="Q229" s="2"/>
      <c r="R229" s="2" t="s">
        <v>420</v>
      </c>
      <c r="S229" s="2" t="s">
        <v>383</v>
      </c>
      <c r="T229" s="2" t="s">
        <v>24</v>
      </c>
      <c r="U229">
        <v>219</v>
      </c>
      <c r="V229">
        <f t="shared" si="12"/>
        <v>0.23251302646536881</v>
      </c>
      <c r="W229" t="s">
        <v>768</v>
      </c>
      <c r="X229" s="6" t="s">
        <v>770</v>
      </c>
    </row>
    <row r="230" spans="1:24" ht="12" customHeight="1" x14ac:dyDescent="0.3">
      <c r="A230" s="2" t="s">
        <v>535</v>
      </c>
      <c r="B230" s="2" t="s">
        <v>40</v>
      </c>
      <c r="C230" s="2" t="s">
        <v>42</v>
      </c>
      <c r="D230" s="2" t="s">
        <v>20</v>
      </c>
      <c r="E230" s="2" t="s">
        <v>65</v>
      </c>
      <c r="F230" s="2" t="s">
        <v>65</v>
      </c>
      <c r="G230" s="2" t="s">
        <v>225</v>
      </c>
      <c r="H230" s="2" t="s">
        <v>378</v>
      </c>
      <c r="I230" s="2" t="s">
        <v>533</v>
      </c>
      <c r="J230" s="2" t="s">
        <v>388</v>
      </c>
      <c r="K230" s="2"/>
      <c r="L230" s="2"/>
      <c r="M230" s="2"/>
      <c r="N230" s="2" t="s">
        <v>534</v>
      </c>
      <c r="O230" s="2" t="s">
        <v>245</v>
      </c>
      <c r="P230" s="2" t="s">
        <v>246</v>
      </c>
      <c r="Q230" s="2"/>
      <c r="R230" s="2" t="s">
        <v>420</v>
      </c>
      <c r="S230" s="2" t="s">
        <v>383</v>
      </c>
      <c r="T230" s="2" t="s">
        <v>24</v>
      </c>
      <c r="U230">
        <v>219</v>
      </c>
      <c r="V230">
        <f t="shared" si="12"/>
        <v>0.23251302646536881</v>
      </c>
      <c r="W230" t="s">
        <v>768</v>
      </c>
      <c r="X230" s="6" t="s">
        <v>770</v>
      </c>
    </row>
    <row r="231" spans="1:24" ht="12" customHeight="1" x14ac:dyDescent="0.3">
      <c r="A231" s="2" t="s">
        <v>536</v>
      </c>
      <c r="B231" s="2" t="s">
        <v>40</v>
      </c>
      <c r="C231" s="2" t="s">
        <v>42</v>
      </c>
      <c r="D231" s="2" t="s">
        <v>20</v>
      </c>
      <c r="E231" s="2" t="s">
        <v>65</v>
      </c>
      <c r="F231" s="2" t="s">
        <v>65</v>
      </c>
      <c r="G231" s="2" t="s">
        <v>225</v>
      </c>
      <c r="H231" s="2" t="s">
        <v>378</v>
      </c>
      <c r="I231" s="2" t="s">
        <v>533</v>
      </c>
      <c r="J231" s="2" t="s">
        <v>391</v>
      </c>
      <c r="K231" s="2"/>
      <c r="L231" s="2"/>
      <c r="M231" s="2"/>
      <c r="N231" s="2" t="s">
        <v>534</v>
      </c>
      <c r="O231" s="2" t="s">
        <v>245</v>
      </c>
      <c r="P231" s="2" t="s">
        <v>246</v>
      </c>
      <c r="Q231" s="2"/>
      <c r="R231" s="2" t="s">
        <v>420</v>
      </c>
      <c r="S231" s="2" t="s">
        <v>383</v>
      </c>
      <c r="T231" s="2" t="s">
        <v>24</v>
      </c>
      <c r="U231">
        <v>219</v>
      </c>
      <c r="V231">
        <f t="shared" si="12"/>
        <v>0.23251302646536881</v>
      </c>
      <c r="W231" t="s">
        <v>768</v>
      </c>
      <c r="X231" s="6" t="s">
        <v>770</v>
      </c>
    </row>
    <row r="232" spans="1:24" ht="12" customHeight="1" x14ac:dyDescent="0.3">
      <c r="A232" s="2" t="s">
        <v>537</v>
      </c>
      <c r="B232" s="2" t="s">
        <v>40</v>
      </c>
      <c r="C232" s="2" t="s">
        <v>42</v>
      </c>
      <c r="D232" s="2" t="s">
        <v>20</v>
      </c>
      <c r="E232" s="2" t="s">
        <v>65</v>
      </c>
      <c r="F232" s="2" t="s">
        <v>65</v>
      </c>
      <c r="G232" s="2" t="s">
        <v>225</v>
      </c>
      <c r="H232" s="2" t="s">
        <v>378</v>
      </c>
      <c r="I232" s="2" t="s">
        <v>538</v>
      </c>
      <c r="J232" s="2" t="s">
        <v>505</v>
      </c>
      <c r="K232" s="2"/>
      <c r="L232" s="2"/>
      <c r="M232" s="2"/>
      <c r="N232" s="2" t="s">
        <v>63</v>
      </c>
      <c r="O232" s="2" t="s">
        <v>245</v>
      </c>
      <c r="P232" s="2" t="s">
        <v>246</v>
      </c>
      <c r="Q232" s="2"/>
      <c r="R232" s="2" t="s">
        <v>420</v>
      </c>
      <c r="S232" s="2" t="s">
        <v>383</v>
      </c>
      <c r="T232" s="2" t="s">
        <v>24</v>
      </c>
      <c r="U232">
        <v>150</v>
      </c>
      <c r="V232">
        <f t="shared" si="12"/>
        <v>0.15925549757901974</v>
      </c>
      <c r="W232" t="s">
        <v>768</v>
      </c>
      <c r="X232" s="6" t="s">
        <v>770</v>
      </c>
    </row>
    <row r="233" spans="1:24" ht="12" customHeight="1" x14ac:dyDescent="0.3">
      <c r="A233" s="2" t="s">
        <v>539</v>
      </c>
      <c r="B233" s="2" t="s">
        <v>40</v>
      </c>
      <c r="C233" s="2" t="s">
        <v>42</v>
      </c>
      <c r="D233" s="2" t="s">
        <v>20</v>
      </c>
      <c r="E233" s="2" t="s">
        <v>65</v>
      </c>
      <c r="F233" s="2" t="s">
        <v>65</v>
      </c>
      <c r="G233" s="2" t="s">
        <v>225</v>
      </c>
      <c r="H233" s="2" t="s">
        <v>378</v>
      </c>
      <c r="I233" s="2" t="s">
        <v>538</v>
      </c>
      <c r="J233" s="2" t="s">
        <v>388</v>
      </c>
      <c r="K233" s="2"/>
      <c r="L233" s="2"/>
      <c r="M233" s="2"/>
      <c r="N233" s="2" t="s">
        <v>63</v>
      </c>
      <c r="O233" s="2" t="s">
        <v>245</v>
      </c>
      <c r="P233" s="2" t="s">
        <v>246</v>
      </c>
      <c r="Q233" s="2"/>
      <c r="R233" s="2" t="s">
        <v>420</v>
      </c>
      <c r="S233" s="2" t="s">
        <v>383</v>
      </c>
      <c r="T233" s="2" t="s">
        <v>24</v>
      </c>
      <c r="U233">
        <v>150</v>
      </c>
      <c r="V233">
        <f t="shared" si="12"/>
        <v>0.15925549757901974</v>
      </c>
      <c r="W233" t="s">
        <v>768</v>
      </c>
      <c r="X233" s="6" t="s">
        <v>770</v>
      </c>
    </row>
    <row r="234" spans="1:24" ht="12" customHeight="1" x14ac:dyDescent="0.3">
      <c r="A234" s="2" t="s">
        <v>540</v>
      </c>
      <c r="B234" s="2" t="s">
        <v>40</v>
      </c>
      <c r="C234" s="2" t="s">
        <v>42</v>
      </c>
      <c r="D234" s="2" t="s">
        <v>20</v>
      </c>
      <c r="E234" s="2" t="s">
        <v>65</v>
      </c>
      <c r="F234" s="2" t="s">
        <v>65</v>
      </c>
      <c r="G234" s="2" t="s">
        <v>225</v>
      </c>
      <c r="H234" s="2" t="s">
        <v>378</v>
      </c>
      <c r="I234" s="2" t="s">
        <v>538</v>
      </c>
      <c r="J234" s="2" t="s">
        <v>391</v>
      </c>
      <c r="K234" s="2"/>
      <c r="L234" s="2"/>
      <c r="M234" s="2"/>
      <c r="N234" s="2" t="s">
        <v>63</v>
      </c>
      <c r="O234" s="2" t="s">
        <v>245</v>
      </c>
      <c r="P234" s="2" t="s">
        <v>246</v>
      </c>
      <c r="Q234" s="2"/>
      <c r="R234" s="2" t="s">
        <v>420</v>
      </c>
      <c r="S234" s="2" t="s">
        <v>383</v>
      </c>
      <c r="T234" s="2" t="s">
        <v>24</v>
      </c>
      <c r="U234">
        <v>150</v>
      </c>
      <c r="V234">
        <f t="shared" si="12"/>
        <v>0.15925549757901974</v>
      </c>
      <c r="W234" t="s">
        <v>768</v>
      </c>
      <c r="X234" s="6" t="s">
        <v>770</v>
      </c>
    </row>
    <row r="235" spans="1:24" ht="12" customHeight="1" x14ac:dyDescent="0.3">
      <c r="A235" s="2" t="s">
        <v>541</v>
      </c>
      <c r="B235" s="2" t="s">
        <v>40</v>
      </c>
      <c r="C235" s="2" t="s">
        <v>42</v>
      </c>
      <c r="D235" s="2" t="s">
        <v>20</v>
      </c>
      <c r="E235" s="2" t="s">
        <v>65</v>
      </c>
      <c r="F235" s="2" t="s">
        <v>65</v>
      </c>
      <c r="G235" s="2" t="s">
        <v>225</v>
      </c>
      <c r="H235" s="2" t="s">
        <v>378</v>
      </c>
      <c r="I235" s="2" t="s">
        <v>542</v>
      </c>
      <c r="J235" s="2" t="s">
        <v>505</v>
      </c>
      <c r="K235" s="2"/>
      <c r="L235" s="2"/>
      <c r="M235" s="2"/>
      <c r="N235" s="2" t="s">
        <v>34</v>
      </c>
      <c r="O235" s="2" t="s">
        <v>245</v>
      </c>
      <c r="P235" s="2" t="s">
        <v>246</v>
      </c>
      <c r="Q235" s="2"/>
      <c r="R235" s="2" t="s">
        <v>420</v>
      </c>
      <c r="S235" s="2" t="s">
        <v>383</v>
      </c>
      <c r="T235" s="2" t="s">
        <v>24</v>
      </c>
      <c r="U235">
        <v>200</v>
      </c>
      <c r="V235">
        <f t="shared" ref="V235:V266" si="13">(U235*$Y$2)/(365*24*1000)</f>
        <v>0.21234066343869301</v>
      </c>
      <c r="W235" t="s">
        <v>768</v>
      </c>
      <c r="X235" s="6" t="s">
        <v>770</v>
      </c>
    </row>
    <row r="236" spans="1:24" ht="12" customHeight="1" x14ac:dyDescent="0.3">
      <c r="A236" s="2" t="s">
        <v>543</v>
      </c>
      <c r="B236" s="2" t="s">
        <v>40</v>
      </c>
      <c r="C236" s="2" t="s">
        <v>42</v>
      </c>
      <c r="D236" s="2" t="s">
        <v>20</v>
      </c>
      <c r="E236" s="2" t="s">
        <v>65</v>
      </c>
      <c r="F236" s="2" t="s">
        <v>65</v>
      </c>
      <c r="G236" s="2" t="s">
        <v>225</v>
      </c>
      <c r="H236" s="2" t="s">
        <v>378</v>
      </c>
      <c r="I236" s="2" t="s">
        <v>542</v>
      </c>
      <c r="J236" s="2" t="s">
        <v>388</v>
      </c>
      <c r="K236" s="2"/>
      <c r="L236" s="2"/>
      <c r="M236" s="2"/>
      <c r="N236" s="2" t="s">
        <v>34</v>
      </c>
      <c r="O236" s="2" t="s">
        <v>245</v>
      </c>
      <c r="P236" s="2" t="s">
        <v>246</v>
      </c>
      <c r="Q236" s="2"/>
      <c r="R236" s="2" t="s">
        <v>420</v>
      </c>
      <c r="S236" s="2" t="s">
        <v>383</v>
      </c>
      <c r="T236" s="2" t="s">
        <v>24</v>
      </c>
      <c r="U236">
        <v>200</v>
      </c>
      <c r="V236">
        <f t="shared" si="13"/>
        <v>0.21234066343869301</v>
      </c>
      <c r="W236" t="s">
        <v>768</v>
      </c>
      <c r="X236" s="6" t="s">
        <v>770</v>
      </c>
    </row>
    <row r="237" spans="1:24" ht="12" customHeight="1" x14ac:dyDescent="0.3">
      <c r="A237" s="2" t="s">
        <v>544</v>
      </c>
      <c r="B237" s="2" t="s">
        <v>40</v>
      </c>
      <c r="C237" s="2" t="s">
        <v>42</v>
      </c>
      <c r="D237" s="2" t="s">
        <v>20</v>
      </c>
      <c r="E237" s="2" t="s">
        <v>65</v>
      </c>
      <c r="F237" s="2" t="s">
        <v>65</v>
      </c>
      <c r="G237" s="2" t="s">
        <v>225</v>
      </c>
      <c r="H237" s="2" t="s">
        <v>378</v>
      </c>
      <c r="I237" s="2" t="s">
        <v>542</v>
      </c>
      <c r="J237" s="2" t="s">
        <v>391</v>
      </c>
      <c r="K237" s="2"/>
      <c r="L237" s="2"/>
      <c r="M237" s="2"/>
      <c r="N237" s="2" t="s">
        <v>34</v>
      </c>
      <c r="O237" s="2" t="s">
        <v>245</v>
      </c>
      <c r="P237" s="2" t="s">
        <v>246</v>
      </c>
      <c r="Q237" s="2"/>
      <c r="R237" s="2" t="s">
        <v>420</v>
      </c>
      <c r="S237" s="2" t="s">
        <v>383</v>
      </c>
      <c r="T237" s="2" t="s">
        <v>24</v>
      </c>
      <c r="U237">
        <v>200</v>
      </c>
      <c r="V237">
        <f t="shared" si="13"/>
        <v>0.21234066343869301</v>
      </c>
      <c r="W237" t="s">
        <v>768</v>
      </c>
      <c r="X237" s="6" t="s">
        <v>770</v>
      </c>
    </row>
    <row r="238" spans="1:24" ht="12" customHeight="1" x14ac:dyDescent="0.3">
      <c r="A238" s="2" t="s">
        <v>549</v>
      </c>
      <c r="B238" s="3" t="s">
        <v>27</v>
      </c>
      <c r="C238" s="3" t="s">
        <v>28</v>
      </c>
      <c r="D238" s="3" t="s">
        <v>20</v>
      </c>
      <c r="E238" s="2" t="s">
        <v>548</v>
      </c>
      <c r="F238" s="2" t="s">
        <v>228</v>
      </c>
      <c r="G238" s="2" t="s">
        <v>223</v>
      </c>
      <c r="H238" s="2" t="s">
        <v>550</v>
      </c>
      <c r="I238" s="2"/>
      <c r="J238" s="2" t="s">
        <v>551</v>
      </c>
      <c r="K238" s="2" t="s">
        <v>552</v>
      </c>
      <c r="L238" s="2"/>
      <c r="M238" s="2" t="s">
        <v>553</v>
      </c>
      <c r="N238" s="2" t="s">
        <v>554</v>
      </c>
      <c r="O238" s="2" t="s">
        <v>555</v>
      </c>
      <c r="P238" s="2"/>
      <c r="Q238" s="2"/>
      <c r="R238" s="2" t="s">
        <v>556</v>
      </c>
      <c r="S238" s="2" t="s">
        <v>224</v>
      </c>
      <c r="T238" s="2" t="s">
        <v>557</v>
      </c>
      <c r="U238">
        <v>2.1000000000000001E-2</v>
      </c>
      <c r="V238">
        <f>(U238*$Y$2*1.6)/(365*24)</f>
        <v>3.5673231457700433E-2</v>
      </c>
      <c r="W238" t="s">
        <v>768</v>
      </c>
      <c r="X238" s="6" t="s">
        <v>770</v>
      </c>
    </row>
    <row r="239" spans="1:24" ht="12" customHeight="1" x14ac:dyDescent="0.3">
      <c r="A239" s="2" t="s">
        <v>558</v>
      </c>
      <c r="B239" s="3" t="s">
        <v>27</v>
      </c>
      <c r="C239" s="3" t="s">
        <v>28</v>
      </c>
      <c r="D239" s="3" t="s">
        <v>20</v>
      </c>
      <c r="E239" s="2" t="s">
        <v>548</v>
      </c>
      <c r="F239" s="2" t="s">
        <v>228</v>
      </c>
      <c r="G239" s="2" t="s">
        <v>223</v>
      </c>
      <c r="H239" s="2" t="s">
        <v>550</v>
      </c>
      <c r="I239" s="2"/>
      <c r="J239" s="2" t="s">
        <v>551</v>
      </c>
      <c r="K239" s="2" t="s">
        <v>552</v>
      </c>
      <c r="L239" s="2"/>
      <c r="M239" s="2" t="s">
        <v>559</v>
      </c>
      <c r="N239" s="2" t="s">
        <v>560</v>
      </c>
      <c r="O239" s="2" t="s">
        <v>555</v>
      </c>
      <c r="P239" s="2"/>
      <c r="Q239" s="2"/>
      <c r="R239" s="2" t="s">
        <v>556</v>
      </c>
      <c r="S239" s="2" t="s">
        <v>224</v>
      </c>
      <c r="T239" s="2" t="s">
        <v>557</v>
      </c>
      <c r="U239">
        <v>2.5000000000000001E-2</v>
      </c>
      <c r="V239">
        <f>(U239*$Y$2*1.6)/(365*24)</f>
        <v>4.2468132687738601E-2</v>
      </c>
      <c r="W239" t="s">
        <v>768</v>
      </c>
      <c r="X239" s="6" t="s">
        <v>770</v>
      </c>
    </row>
    <row r="240" spans="1:24" ht="12" customHeight="1" x14ac:dyDescent="0.3">
      <c r="A240" s="2" t="s">
        <v>561</v>
      </c>
      <c r="B240" s="3" t="s">
        <v>27</v>
      </c>
      <c r="C240" s="3" t="s">
        <v>28</v>
      </c>
      <c r="D240" s="3" t="s">
        <v>20</v>
      </c>
      <c r="E240" s="2" t="s">
        <v>548</v>
      </c>
      <c r="F240" s="2" t="s">
        <v>228</v>
      </c>
      <c r="G240" s="2" t="s">
        <v>223</v>
      </c>
      <c r="H240" s="2" t="s">
        <v>550</v>
      </c>
      <c r="I240" s="2"/>
      <c r="J240" s="2" t="s">
        <v>562</v>
      </c>
      <c r="K240" s="2" t="s">
        <v>552</v>
      </c>
      <c r="L240" s="2"/>
      <c r="M240" s="2" t="s">
        <v>563</v>
      </c>
      <c r="N240" s="2" t="s">
        <v>564</v>
      </c>
      <c r="O240" s="2" t="s">
        <v>555</v>
      </c>
      <c r="P240" s="2"/>
      <c r="Q240" s="2"/>
      <c r="R240" s="2" t="s">
        <v>556</v>
      </c>
      <c r="S240" s="2" t="s">
        <v>224</v>
      </c>
      <c r="T240" s="2" t="s">
        <v>565</v>
      </c>
      <c r="U240">
        <v>2.9000000000000001E-2</v>
      </c>
      <c r="V240">
        <f>(U240*$Y$2*1.6)/(365*24)</f>
        <v>4.9263033917776776E-2</v>
      </c>
      <c r="W240" t="s">
        <v>768</v>
      </c>
      <c r="X240" s="6" t="s">
        <v>770</v>
      </c>
    </row>
    <row r="241" spans="1:24" ht="12" customHeight="1" x14ac:dyDescent="0.3">
      <c r="A241" s="2" t="s">
        <v>566</v>
      </c>
      <c r="B241" s="3" t="s">
        <v>27</v>
      </c>
      <c r="C241" s="3" t="s">
        <v>28</v>
      </c>
      <c r="D241" s="3" t="s">
        <v>20</v>
      </c>
      <c r="E241" s="2" t="s">
        <v>548</v>
      </c>
      <c r="F241" s="2" t="s">
        <v>228</v>
      </c>
      <c r="G241" s="2" t="s">
        <v>223</v>
      </c>
      <c r="H241" s="2" t="s">
        <v>550</v>
      </c>
      <c r="I241" s="2"/>
      <c r="J241" s="2" t="s">
        <v>551</v>
      </c>
      <c r="K241" s="2" t="s">
        <v>552</v>
      </c>
      <c r="L241" s="2"/>
      <c r="M241" s="2" t="s">
        <v>567</v>
      </c>
      <c r="N241" s="2" t="s">
        <v>568</v>
      </c>
      <c r="O241" s="2" t="s">
        <v>555</v>
      </c>
      <c r="P241" s="2"/>
      <c r="Q241" s="2"/>
      <c r="R241" s="2" t="s">
        <v>556</v>
      </c>
      <c r="S241" s="2" t="s">
        <v>224</v>
      </c>
      <c r="T241" s="2" t="s">
        <v>557</v>
      </c>
      <c r="U241">
        <v>3.5999999999999997E-2</v>
      </c>
      <c r="V241">
        <f>(U241*$Y$2*1.6)/(365*24)</f>
        <v>6.1154111070343582E-2</v>
      </c>
      <c r="W241" t="s">
        <v>768</v>
      </c>
      <c r="X241" s="6" t="s">
        <v>770</v>
      </c>
    </row>
    <row r="242" spans="1:24" ht="12" customHeight="1" x14ac:dyDescent="0.3">
      <c r="A242" s="2" t="s">
        <v>569</v>
      </c>
      <c r="B242" s="3" t="s">
        <v>215</v>
      </c>
      <c r="C242" s="3" t="s">
        <v>216</v>
      </c>
      <c r="D242" s="3" t="s">
        <v>20</v>
      </c>
      <c r="E242" s="2"/>
      <c r="F242" s="2"/>
      <c r="G242" s="2" t="s">
        <v>221</v>
      </c>
      <c r="H242" s="2" t="s">
        <v>570</v>
      </c>
      <c r="I242" s="2" t="s">
        <v>571</v>
      </c>
      <c r="J242" s="2" t="s">
        <v>572</v>
      </c>
      <c r="K242" s="2" t="s">
        <v>573</v>
      </c>
      <c r="L242" s="2" t="s">
        <v>574</v>
      </c>
      <c r="M242" s="2"/>
      <c r="N242" s="2" t="s">
        <v>575</v>
      </c>
      <c r="O242" s="2" t="s">
        <v>576</v>
      </c>
      <c r="P242" s="2"/>
      <c r="Q242" s="2"/>
      <c r="R242" s="2" t="s">
        <v>577</v>
      </c>
      <c r="S242" s="2" t="s">
        <v>222</v>
      </c>
      <c r="T242" s="2" t="s">
        <v>557</v>
      </c>
      <c r="U242">
        <v>0.83</v>
      </c>
      <c r="V242">
        <f>(U242*1000000)/(80.9)</f>
        <v>10259.579728059332</v>
      </c>
      <c r="W242" t="s">
        <v>768</v>
      </c>
      <c r="X242" s="6" t="s">
        <v>770</v>
      </c>
    </row>
    <row r="243" spans="1:24" ht="12" customHeight="1" x14ac:dyDescent="0.3">
      <c r="A243" s="2" t="s">
        <v>578</v>
      </c>
      <c r="B243" s="3" t="s">
        <v>215</v>
      </c>
      <c r="C243" s="3" t="s">
        <v>216</v>
      </c>
      <c r="D243" s="3" t="s">
        <v>20</v>
      </c>
      <c r="E243" s="2"/>
      <c r="F243" s="2"/>
      <c r="G243" s="2" t="s">
        <v>221</v>
      </c>
      <c r="H243" s="2" t="s">
        <v>579</v>
      </c>
      <c r="I243" s="2" t="s">
        <v>580</v>
      </c>
      <c r="J243" s="2" t="s">
        <v>581</v>
      </c>
      <c r="K243" s="2" t="s">
        <v>582</v>
      </c>
      <c r="L243" s="2" t="s">
        <v>574</v>
      </c>
      <c r="M243" s="2"/>
      <c r="N243" s="2" t="s">
        <v>62</v>
      </c>
      <c r="O243" s="2" t="s">
        <v>583</v>
      </c>
      <c r="P243" s="2"/>
      <c r="Q243" s="2"/>
      <c r="R243" s="2" t="s">
        <v>577</v>
      </c>
      <c r="S243" s="2" t="s">
        <v>222</v>
      </c>
      <c r="T243" s="2" t="s">
        <v>557</v>
      </c>
      <c r="U243">
        <v>1.1000000000000001</v>
      </c>
      <c r="V243">
        <f>(U243*1000000)/1.12</f>
        <v>982142.85714285704</v>
      </c>
      <c r="W243" t="s">
        <v>768</v>
      </c>
      <c r="X243" s="6" t="s">
        <v>770</v>
      </c>
    </row>
    <row r="244" spans="1:24" ht="12" customHeight="1" x14ac:dyDescent="0.3">
      <c r="A244" s="2" t="s">
        <v>584</v>
      </c>
      <c r="B244" s="3" t="s">
        <v>215</v>
      </c>
      <c r="C244" s="3" t="s">
        <v>216</v>
      </c>
      <c r="D244" s="3" t="s">
        <v>20</v>
      </c>
      <c r="E244" s="2"/>
      <c r="F244" s="2"/>
      <c r="G244" s="2" t="s">
        <v>221</v>
      </c>
      <c r="H244" s="2" t="s">
        <v>585</v>
      </c>
      <c r="I244" s="2" t="s">
        <v>586</v>
      </c>
      <c r="J244" s="2"/>
      <c r="K244" s="2" t="s">
        <v>573</v>
      </c>
      <c r="L244" s="2" t="s">
        <v>574</v>
      </c>
      <c r="M244" s="2"/>
      <c r="N244" s="2" t="s">
        <v>587</v>
      </c>
      <c r="O244" s="2" t="s">
        <v>588</v>
      </c>
      <c r="P244" s="2"/>
      <c r="Q244" s="2"/>
      <c r="R244" s="2" t="s">
        <v>577</v>
      </c>
      <c r="S244" s="2" t="s">
        <v>222</v>
      </c>
      <c r="T244" s="2" t="s">
        <v>557</v>
      </c>
      <c r="U244">
        <v>33900</v>
      </c>
      <c r="V244">
        <f>(U244*$Y$5)/(365*24)</f>
        <v>73.914383561643831</v>
      </c>
      <c r="W244" t="s">
        <v>768</v>
      </c>
      <c r="X244" s="6" t="s">
        <v>770</v>
      </c>
    </row>
    <row r="245" spans="1:24" ht="12" customHeight="1" x14ac:dyDescent="0.3">
      <c r="A245" s="2" t="s">
        <v>589</v>
      </c>
      <c r="B245" s="3" t="s">
        <v>215</v>
      </c>
      <c r="C245" s="3" t="s">
        <v>216</v>
      </c>
      <c r="D245" s="3" t="s">
        <v>20</v>
      </c>
      <c r="E245" s="2"/>
      <c r="F245" s="2"/>
      <c r="G245" s="2" t="s">
        <v>221</v>
      </c>
      <c r="H245" s="2" t="s">
        <v>590</v>
      </c>
      <c r="I245" s="2" t="s">
        <v>591</v>
      </c>
      <c r="J245" s="2" t="s">
        <v>581</v>
      </c>
      <c r="K245" s="2" t="s">
        <v>212</v>
      </c>
      <c r="L245" s="2" t="s">
        <v>574</v>
      </c>
      <c r="M245" s="2"/>
      <c r="N245" s="2" t="s">
        <v>592</v>
      </c>
      <c r="O245" s="2" t="s">
        <v>593</v>
      </c>
      <c r="P245" s="2"/>
      <c r="Q245" s="2"/>
      <c r="R245" s="2"/>
      <c r="S245" s="2" t="s">
        <v>222</v>
      </c>
      <c r="T245" s="2" t="s">
        <v>557</v>
      </c>
      <c r="U245">
        <v>24100</v>
      </c>
      <c r="V245">
        <f>(U245*$Y$5)/(1.12)</f>
        <v>410991.07142857142</v>
      </c>
      <c r="W245" t="s">
        <v>768</v>
      </c>
      <c r="X245" s="6" t="s">
        <v>770</v>
      </c>
    </row>
    <row r="246" spans="1:24" ht="12" customHeight="1" x14ac:dyDescent="0.3">
      <c r="A246" s="2" t="s">
        <v>594</v>
      </c>
      <c r="B246" s="3" t="s">
        <v>215</v>
      </c>
      <c r="C246" s="3" t="s">
        <v>216</v>
      </c>
      <c r="D246" s="3" t="s">
        <v>20</v>
      </c>
      <c r="E246" s="2"/>
      <c r="F246" s="2"/>
      <c r="G246" s="2" t="s">
        <v>221</v>
      </c>
      <c r="H246" s="2" t="s">
        <v>590</v>
      </c>
      <c r="I246" s="2" t="s">
        <v>595</v>
      </c>
      <c r="J246" s="2" t="s">
        <v>596</v>
      </c>
      <c r="K246" s="2" t="s">
        <v>212</v>
      </c>
      <c r="L246" s="2" t="s">
        <v>574</v>
      </c>
      <c r="M246" s="2"/>
      <c r="N246" s="2" t="s">
        <v>597</v>
      </c>
      <c r="O246" s="2" t="s">
        <v>593</v>
      </c>
      <c r="P246" s="2"/>
      <c r="Q246" s="2"/>
      <c r="R246" s="2"/>
      <c r="S246" s="2" t="s">
        <v>222</v>
      </c>
      <c r="T246" s="2" t="s">
        <v>557</v>
      </c>
      <c r="U246">
        <v>9650</v>
      </c>
      <c r="V246">
        <f>(U246*$Y$5)/(1.12)</f>
        <v>164566.96428571426</v>
      </c>
      <c r="W246" t="s">
        <v>768</v>
      </c>
      <c r="X246" s="6" t="s">
        <v>770</v>
      </c>
    </row>
    <row r="247" spans="1:24" ht="12" customHeight="1" x14ac:dyDescent="0.3">
      <c r="A247" s="2" t="s">
        <v>598</v>
      </c>
      <c r="B247" s="3" t="s">
        <v>215</v>
      </c>
      <c r="C247" s="3" t="s">
        <v>216</v>
      </c>
      <c r="D247" s="3" t="s">
        <v>20</v>
      </c>
      <c r="E247" s="2"/>
      <c r="F247" s="2"/>
      <c r="G247" s="2" t="s">
        <v>221</v>
      </c>
      <c r="H247" s="2" t="s">
        <v>590</v>
      </c>
      <c r="I247" s="2" t="s">
        <v>599</v>
      </c>
      <c r="J247" s="2" t="s">
        <v>600</v>
      </c>
      <c r="K247" s="2" t="s">
        <v>212</v>
      </c>
      <c r="L247" s="2" t="s">
        <v>574</v>
      </c>
      <c r="M247" s="2"/>
      <c r="N247" s="2" t="s">
        <v>545</v>
      </c>
      <c r="O247" s="2" t="s">
        <v>593</v>
      </c>
      <c r="P247" s="2"/>
      <c r="Q247" s="2"/>
      <c r="R247" s="2"/>
      <c r="S247" s="2" t="s">
        <v>222</v>
      </c>
      <c r="T247" s="2" t="s">
        <v>557</v>
      </c>
      <c r="U247">
        <v>1260</v>
      </c>
      <c r="V247">
        <f>(U247*$Y$5)/(1.12)</f>
        <v>21487.499999999996</v>
      </c>
      <c r="W247" t="s">
        <v>768</v>
      </c>
      <c r="X247" s="6" t="s">
        <v>770</v>
      </c>
    </row>
    <row r="248" spans="1:24" ht="12" customHeight="1" x14ac:dyDescent="0.3">
      <c r="A248" s="2" t="s">
        <v>601</v>
      </c>
      <c r="B248" s="3" t="s">
        <v>217</v>
      </c>
      <c r="C248" s="3" t="s">
        <v>218</v>
      </c>
      <c r="D248" s="3" t="s">
        <v>20</v>
      </c>
      <c r="E248" s="2"/>
      <c r="F248" s="2"/>
      <c r="G248" s="2" t="s">
        <v>221</v>
      </c>
      <c r="H248" s="2" t="s">
        <v>602</v>
      </c>
      <c r="I248" s="2"/>
      <c r="J248" s="2"/>
      <c r="K248" s="2" t="s">
        <v>213</v>
      </c>
      <c r="L248" s="2" t="s">
        <v>603</v>
      </c>
      <c r="M248" s="2"/>
      <c r="N248" s="2" t="s">
        <v>604</v>
      </c>
      <c r="O248" s="2" t="s">
        <v>605</v>
      </c>
      <c r="P248" s="2"/>
      <c r="Q248" s="2"/>
      <c r="R248" s="2"/>
      <c r="S248" s="2" t="s">
        <v>222</v>
      </c>
      <c r="T248" s="2" t="s">
        <v>557</v>
      </c>
      <c r="U248">
        <v>364</v>
      </c>
      <c r="V248">
        <f>(U248*1000)/(365*24*24)</f>
        <v>1.7313546423135464</v>
      </c>
      <c r="W248" t="s">
        <v>768</v>
      </c>
      <c r="X248" s="6" t="s">
        <v>770</v>
      </c>
    </row>
    <row r="249" spans="1:24" ht="12" customHeight="1" x14ac:dyDescent="0.3">
      <c r="A249" s="2" t="s">
        <v>606</v>
      </c>
      <c r="B249" s="3" t="s">
        <v>217</v>
      </c>
      <c r="C249" s="3" t="s">
        <v>218</v>
      </c>
      <c r="D249" s="3" t="s">
        <v>20</v>
      </c>
      <c r="E249" s="2"/>
      <c r="F249" s="2"/>
      <c r="G249" s="2" t="s">
        <v>221</v>
      </c>
      <c r="H249" s="2" t="s">
        <v>607</v>
      </c>
      <c r="I249" s="2"/>
      <c r="J249" s="2"/>
      <c r="K249" s="2" t="s">
        <v>213</v>
      </c>
      <c r="L249" s="2" t="s">
        <v>608</v>
      </c>
      <c r="M249" s="2"/>
      <c r="N249" s="2" t="s">
        <v>609</v>
      </c>
      <c r="O249" s="2" t="s">
        <v>605</v>
      </c>
      <c r="P249" s="2"/>
      <c r="Q249" s="2"/>
      <c r="R249" s="2"/>
      <c r="S249" s="2" t="s">
        <v>222</v>
      </c>
      <c r="T249" s="2" t="s">
        <v>557</v>
      </c>
      <c r="U249">
        <v>8604</v>
      </c>
      <c r="V249">
        <f>(U249*1000)/(365*24*24)</f>
        <v>40.924657534246577</v>
      </c>
      <c r="W249" t="s">
        <v>768</v>
      </c>
      <c r="X249" s="6" t="s">
        <v>770</v>
      </c>
    </row>
    <row r="250" spans="1:24" ht="12" customHeight="1" x14ac:dyDescent="0.3">
      <c r="A250" s="2" t="s">
        <v>611</v>
      </c>
      <c r="B250" s="3" t="s">
        <v>239</v>
      </c>
      <c r="C250" s="3" t="s">
        <v>240</v>
      </c>
      <c r="D250" s="3" t="s">
        <v>20</v>
      </c>
      <c r="E250" s="2" t="s">
        <v>26</v>
      </c>
      <c r="F250" s="2" t="s">
        <v>26</v>
      </c>
      <c r="G250" s="2" t="s">
        <v>223</v>
      </c>
      <c r="H250" s="2" t="s">
        <v>612</v>
      </c>
      <c r="I250" s="2"/>
      <c r="J250" s="2"/>
      <c r="K250" s="2"/>
      <c r="L250" s="2"/>
      <c r="M250" s="2"/>
      <c r="N250" s="2" t="s">
        <v>613</v>
      </c>
      <c r="O250" s="2" t="s">
        <v>245</v>
      </c>
      <c r="P250" s="2"/>
      <c r="Q250" s="2" t="s">
        <v>226</v>
      </c>
      <c r="R250" s="2" t="s">
        <v>614</v>
      </c>
      <c r="S250" s="2" t="s">
        <v>224</v>
      </c>
      <c r="T250" s="2" t="s">
        <v>610</v>
      </c>
      <c r="U250">
        <v>57.3</v>
      </c>
      <c r="V250">
        <f t="shared" ref="V250:V272" si="14">(U250*$Y$2)/(365*24*1000)</f>
        <v>6.0835600075185535E-2</v>
      </c>
      <c r="W250" t="s">
        <v>768</v>
      </c>
      <c r="X250" s="6" t="s">
        <v>770</v>
      </c>
    </row>
    <row r="251" spans="1:24" ht="12" customHeight="1" x14ac:dyDescent="0.3">
      <c r="A251" s="2" t="s">
        <v>615</v>
      </c>
      <c r="B251" s="3" t="s">
        <v>239</v>
      </c>
      <c r="C251" s="3" t="s">
        <v>240</v>
      </c>
      <c r="D251" s="3" t="s">
        <v>20</v>
      </c>
      <c r="E251" s="2" t="s">
        <v>26</v>
      </c>
      <c r="F251" s="2" t="s">
        <v>26</v>
      </c>
      <c r="G251" s="2" t="s">
        <v>223</v>
      </c>
      <c r="H251" s="2" t="s">
        <v>616</v>
      </c>
      <c r="I251" s="2"/>
      <c r="J251" s="2"/>
      <c r="K251" s="2"/>
      <c r="L251" s="2"/>
      <c r="M251" s="2"/>
      <c r="N251" s="2" t="s">
        <v>617</v>
      </c>
      <c r="O251" s="2" t="s">
        <v>245</v>
      </c>
      <c r="P251" s="2"/>
      <c r="Q251" s="2" t="s">
        <v>226</v>
      </c>
      <c r="R251" s="2" t="s">
        <v>614</v>
      </c>
      <c r="S251" s="2" t="s">
        <v>224</v>
      </c>
      <c r="T251" s="2" t="s">
        <v>610</v>
      </c>
      <c r="U251">
        <v>27.73</v>
      </c>
      <c r="V251">
        <f t="shared" si="14"/>
        <v>2.9441032985774784E-2</v>
      </c>
      <c r="W251" t="s">
        <v>768</v>
      </c>
      <c r="X251" s="6" t="s">
        <v>770</v>
      </c>
    </row>
    <row r="252" spans="1:24" ht="12" customHeight="1" x14ac:dyDescent="0.3">
      <c r="A252" s="2" t="s">
        <v>618</v>
      </c>
      <c r="B252" s="3" t="s">
        <v>239</v>
      </c>
      <c r="C252" s="3" t="s">
        <v>240</v>
      </c>
      <c r="D252" s="3" t="s">
        <v>20</v>
      </c>
      <c r="E252" s="2" t="s">
        <v>26</v>
      </c>
      <c r="F252" s="2" t="s">
        <v>26</v>
      </c>
      <c r="G252" s="2" t="s">
        <v>223</v>
      </c>
      <c r="H252" s="2" t="s">
        <v>619</v>
      </c>
      <c r="I252" s="2"/>
      <c r="J252" s="2"/>
      <c r="K252" s="2"/>
      <c r="L252" s="2"/>
      <c r="M252" s="2"/>
      <c r="N252" s="2" t="s">
        <v>620</v>
      </c>
      <c r="O252" s="2" t="s">
        <v>245</v>
      </c>
      <c r="P252" s="2"/>
      <c r="Q252" s="2" t="s">
        <v>226</v>
      </c>
      <c r="R252" s="2" t="s">
        <v>614</v>
      </c>
      <c r="S252" s="2" t="s">
        <v>224</v>
      </c>
      <c r="T252" s="2" t="s">
        <v>610</v>
      </c>
      <c r="U252">
        <v>43.39</v>
      </c>
      <c r="V252">
        <f t="shared" si="14"/>
        <v>4.6067306933024445E-2</v>
      </c>
      <c r="W252" t="s">
        <v>768</v>
      </c>
      <c r="X252" s="6" t="s">
        <v>770</v>
      </c>
    </row>
    <row r="253" spans="1:24" ht="12" customHeight="1" x14ac:dyDescent="0.3">
      <c r="A253" s="2" t="s">
        <v>622</v>
      </c>
      <c r="B253" s="3" t="s">
        <v>27</v>
      </c>
      <c r="C253" s="3" t="s">
        <v>28</v>
      </c>
      <c r="D253" s="3" t="s">
        <v>20</v>
      </c>
      <c r="E253" s="2" t="s">
        <v>33</v>
      </c>
      <c r="F253" s="2" t="s">
        <v>33</v>
      </c>
      <c r="G253" s="2" t="s">
        <v>221</v>
      </c>
      <c r="H253" s="2" t="s">
        <v>623</v>
      </c>
      <c r="I253" s="2"/>
      <c r="J253" s="2"/>
      <c r="K253" s="2" t="s">
        <v>624</v>
      </c>
      <c r="L253" s="2" t="s">
        <v>625</v>
      </c>
      <c r="M253" s="2"/>
      <c r="N253" s="2" t="s">
        <v>31</v>
      </c>
      <c r="O253" s="2" t="s">
        <v>245</v>
      </c>
      <c r="P253" s="2"/>
      <c r="Q253" s="2"/>
      <c r="R253" s="2"/>
      <c r="S253" s="2" t="s">
        <v>222</v>
      </c>
      <c r="T253" s="2" t="s">
        <v>621</v>
      </c>
      <c r="U253">
        <v>2</v>
      </c>
      <c r="V253">
        <f t="shared" si="14"/>
        <v>2.1234066343869301E-3</v>
      </c>
      <c r="W253" t="s">
        <v>768</v>
      </c>
      <c r="X253" s="6" t="s">
        <v>770</v>
      </c>
    </row>
    <row r="254" spans="1:24" ht="12" customHeight="1" x14ac:dyDescent="0.3">
      <c r="A254" s="2" t="s">
        <v>626</v>
      </c>
      <c r="B254" s="3" t="s">
        <v>27</v>
      </c>
      <c r="C254" s="3" t="s">
        <v>28</v>
      </c>
      <c r="D254" s="3" t="s">
        <v>20</v>
      </c>
      <c r="E254" s="2" t="s">
        <v>33</v>
      </c>
      <c r="F254" s="2" t="s">
        <v>33</v>
      </c>
      <c r="G254" s="2" t="s">
        <v>221</v>
      </c>
      <c r="H254" s="2" t="s">
        <v>627</v>
      </c>
      <c r="I254" s="2"/>
      <c r="J254" s="2"/>
      <c r="K254" s="2" t="s">
        <v>624</v>
      </c>
      <c r="L254" s="2" t="s">
        <v>625</v>
      </c>
      <c r="M254" s="2"/>
      <c r="N254" s="2" t="s">
        <v>23</v>
      </c>
      <c r="O254" s="2" t="s">
        <v>245</v>
      </c>
      <c r="P254" s="2"/>
      <c r="Q254" s="2"/>
      <c r="R254" s="2"/>
      <c r="S254" s="2" t="s">
        <v>222</v>
      </c>
      <c r="T254" s="2" t="s">
        <v>621</v>
      </c>
      <c r="U254">
        <v>1</v>
      </c>
      <c r="V254">
        <f t="shared" si="14"/>
        <v>1.0617033171934651E-3</v>
      </c>
      <c r="W254" t="s">
        <v>768</v>
      </c>
      <c r="X254" s="6" t="s">
        <v>770</v>
      </c>
    </row>
    <row r="255" spans="1:24" ht="12" customHeight="1" x14ac:dyDescent="0.3">
      <c r="A255" s="2" t="s">
        <v>628</v>
      </c>
      <c r="B255" s="3" t="s">
        <v>27</v>
      </c>
      <c r="C255" s="3" t="s">
        <v>28</v>
      </c>
      <c r="D255" s="3" t="s">
        <v>20</v>
      </c>
      <c r="E255" s="2" t="s">
        <v>33</v>
      </c>
      <c r="F255" s="2" t="s">
        <v>33</v>
      </c>
      <c r="G255" s="2" t="s">
        <v>221</v>
      </c>
      <c r="H255" s="2" t="s">
        <v>629</v>
      </c>
      <c r="I255" s="2"/>
      <c r="J255" s="2"/>
      <c r="K255" s="2" t="s">
        <v>624</v>
      </c>
      <c r="L255" s="2" t="s">
        <v>630</v>
      </c>
      <c r="M255" s="2"/>
      <c r="N255" s="2" t="s">
        <v>61</v>
      </c>
      <c r="O255" s="2" t="s">
        <v>245</v>
      </c>
      <c r="P255" s="2"/>
      <c r="Q255" s="2"/>
      <c r="R255" s="2"/>
      <c r="S255" s="2" t="s">
        <v>222</v>
      </c>
      <c r="T255" s="2" t="s">
        <v>621</v>
      </c>
      <c r="U255">
        <v>15</v>
      </c>
      <c r="V255">
        <f t="shared" si="14"/>
        <v>1.5925549757901974E-2</v>
      </c>
      <c r="W255" t="s">
        <v>768</v>
      </c>
      <c r="X255" s="6" t="s">
        <v>770</v>
      </c>
    </row>
    <row r="256" spans="1:24" ht="12" customHeight="1" x14ac:dyDescent="0.3">
      <c r="A256" s="2" t="s">
        <v>631</v>
      </c>
      <c r="B256" s="3" t="s">
        <v>27</v>
      </c>
      <c r="C256" s="3" t="s">
        <v>28</v>
      </c>
      <c r="D256" s="3" t="s">
        <v>20</v>
      </c>
      <c r="E256" s="2" t="s">
        <v>33</v>
      </c>
      <c r="F256" s="2" t="s">
        <v>33</v>
      </c>
      <c r="G256" s="2" t="s">
        <v>221</v>
      </c>
      <c r="H256" s="2" t="s">
        <v>632</v>
      </c>
      <c r="I256" s="2"/>
      <c r="J256" s="2"/>
      <c r="K256" s="2" t="s">
        <v>624</v>
      </c>
      <c r="L256" s="2" t="s">
        <v>630</v>
      </c>
      <c r="M256" s="2"/>
      <c r="N256" s="2" t="s">
        <v>424</v>
      </c>
      <c r="O256" s="2" t="s">
        <v>245</v>
      </c>
      <c r="P256" s="2"/>
      <c r="Q256" s="2"/>
      <c r="R256" s="2"/>
      <c r="S256" s="2" t="s">
        <v>222</v>
      </c>
      <c r="T256" s="2" t="s">
        <v>621</v>
      </c>
      <c r="U256">
        <v>12</v>
      </c>
      <c r="V256">
        <f t="shared" si="14"/>
        <v>1.274043980632158E-2</v>
      </c>
      <c r="W256" t="s">
        <v>768</v>
      </c>
      <c r="X256" s="6" t="s">
        <v>770</v>
      </c>
    </row>
    <row r="257" spans="1:24" ht="12" customHeight="1" x14ac:dyDescent="0.3">
      <c r="A257" s="2" t="s">
        <v>633</v>
      </c>
      <c r="B257" s="3" t="s">
        <v>27</v>
      </c>
      <c r="C257" s="3" t="s">
        <v>28</v>
      </c>
      <c r="D257" s="3" t="s">
        <v>20</v>
      </c>
      <c r="E257" s="2" t="s">
        <v>227</v>
      </c>
      <c r="F257" s="2" t="s">
        <v>227</v>
      </c>
      <c r="G257" s="2" t="s">
        <v>221</v>
      </c>
      <c r="H257" s="2" t="s">
        <v>634</v>
      </c>
      <c r="I257" s="2"/>
      <c r="J257" s="2"/>
      <c r="K257" s="2" t="s">
        <v>624</v>
      </c>
      <c r="L257" s="2" t="s">
        <v>625</v>
      </c>
      <c r="M257" s="2"/>
      <c r="N257" s="2" t="s">
        <v>23</v>
      </c>
      <c r="O257" s="2" t="s">
        <v>245</v>
      </c>
      <c r="P257" s="2"/>
      <c r="Q257" s="2"/>
      <c r="R257" s="2"/>
      <c r="S257" s="2" t="s">
        <v>222</v>
      </c>
      <c r="T257" s="2" t="s">
        <v>621</v>
      </c>
      <c r="U257">
        <v>1</v>
      </c>
      <c r="V257">
        <f t="shared" si="14"/>
        <v>1.0617033171934651E-3</v>
      </c>
      <c r="W257" t="s">
        <v>768</v>
      </c>
      <c r="X257" s="6" t="s">
        <v>770</v>
      </c>
    </row>
    <row r="258" spans="1:24" ht="12" customHeight="1" x14ac:dyDescent="0.3">
      <c r="A258" s="2" t="s">
        <v>635</v>
      </c>
      <c r="B258" s="3" t="s">
        <v>27</v>
      </c>
      <c r="C258" s="3" t="s">
        <v>28</v>
      </c>
      <c r="D258" s="3" t="s">
        <v>20</v>
      </c>
      <c r="E258" s="2" t="s">
        <v>227</v>
      </c>
      <c r="F258" s="2" t="s">
        <v>227</v>
      </c>
      <c r="G258" s="2" t="s">
        <v>221</v>
      </c>
      <c r="H258" s="2" t="s">
        <v>636</v>
      </c>
      <c r="I258" s="2"/>
      <c r="J258" s="2"/>
      <c r="K258" s="2" t="s">
        <v>624</v>
      </c>
      <c r="L258" s="2" t="s">
        <v>630</v>
      </c>
      <c r="M258" s="2"/>
      <c r="N258" s="2" t="s">
        <v>57</v>
      </c>
      <c r="O258" s="2" t="s">
        <v>245</v>
      </c>
      <c r="P258" s="2"/>
      <c r="Q258" s="2"/>
      <c r="R258" s="2"/>
      <c r="S258" s="2" t="s">
        <v>222</v>
      </c>
      <c r="T258" s="2" t="s">
        <v>621</v>
      </c>
      <c r="U258">
        <v>14</v>
      </c>
      <c r="V258">
        <f t="shared" si="14"/>
        <v>1.486384644070851E-2</v>
      </c>
      <c r="W258" t="s">
        <v>768</v>
      </c>
      <c r="X258" s="6" t="s">
        <v>770</v>
      </c>
    </row>
    <row r="259" spans="1:24" ht="12" customHeight="1" x14ac:dyDescent="0.3">
      <c r="A259" s="2" t="s">
        <v>637</v>
      </c>
      <c r="B259" s="3" t="s">
        <v>27</v>
      </c>
      <c r="C259" s="3" t="s">
        <v>28</v>
      </c>
      <c r="D259" s="3" t="s">
        <v>20</v>
      </c>
      <c r="E259" s="2" t="s">
        <v>227</v>
      </c>
      <c r="F259" s="2" t="s">
        <v>227</v>
      </c>
      <c r="G259" s="2" t="s">
        <v>221</v>
      </c>
      <c r="H259" s="2" t="s">
        <v>638</v>
      </c>
      <c r="I259" s="2"/>
      <c r="J259" s="2"/>
      <c r="K259" s="2" t="s">
        <v>624</v>
      </c>
      <c r="L259" s="2" t="s">
        <v>630</v>
      </c>
      <c r="M259" s="2"/>
      <c r="N259" s="2" t="s">
        <v>399</v>
      </c>
      <c r="O259" s="2" t="s">
        <v>245</v>
      </c>
      <c r="P259" s="2"/>
      <c r="Q259" s="2"/>
      <c r="R259" s="2"/>
      <c r="S259" s="2" t="s">
        <v>222</v>
      </c>
      <c r="T259" s="2" t="s">
        <v>621</v>
      </c>
      <c r="U259">
        <v>16</v>
      </c>
      <c r="V259">
        <f t="shared" si="14"/>
        <v>1.6987253075095441E-2</v>
      </c>
      <c r="W259" t="s">
        <v>768</v>
      </c>
      <c r="X259" s="6" t="s">
        <v>770</v>
      </c>
    </row>
    <row r="260" spans="1:24" ht="12" customHeight="1" x14ac:dyDescent="0.3">
      <c r="A260" s="2" t="s">
        <v>639</v>
      </c>
      <c r="B260" s="3" t="s">
        <v>27</v>
      </c>
      <c r="C260" s="3" t="s">
        <v>28</v>
      </c>
      <c r="D260" s="3" t="s">
        <v>20</v>
      </c>
      <c r="E260" s="2" t="s">
        <v>227</v>
      </c>
      <c r="F260" s="2" t="s">
        <v>227</v>
      </c>
      <c r="G260" s="2" t="s">
        <v>221</v>
      </c>
      <c r="H260" s="2" t="s">
        <v>640</v>
      </c>
      <c r="I260" s="2"/>
      <c r="J260" s="2"/>
      <c r="K260" s="2" t="s">
        <v>624</v>
      </c>
      <c r="L260" s="2" t="s">
        <v>625</v>
      </c>
      <c r="M260" s="2"/>
      <c r="N260" s="2" t="s">
        <v>23</v>
      </c>
      <c r="O260" s="2" t="s">
        <v>245</v>
      </c>
      <c r="P260" s="2"/>
      <c r="Q260" s="2"/>
      <c r="R260" s="2"/>
      <c r="S260" s="2" t="s">
        <v>222</v>
      </c>
      <c r="T260" s="2" t="s">
        <v>621</v>
      </c>
      <c r="U260">
        <v>1</v>
      </c>
      <c r="V260">
        <f t="shared" si="14"/>
        <v>1.0617033171934651E-3</v>
      </c>
      <c r="W260" t="s">
        <v>768</v>
      </c>
      <c r="X260" s="6" t="s">
        <v>770</v>
      </c>
    </row>
    <row r="261" spans="1:24" ht="12" customHeight="1" x14ac:dyDescent="0.3">
      <c r="A261" s="2" t="s">
        <v>641</v>
      </c>
      <c r="B261" s="3" t="s">
        <v>27</v>
      </c>
      <c r="C261" s="3" t="s">
        <v>28</v>
      </c>
      <c r="D261" s="3" t="s">
        <v>20</v>
      </c>
      <c r="E261" s="2" t="s">
        <v>227</v>
      </c>
      <c r="F261" s="2" t="s">
        <v>227</v>
      </c>
      <c r="G261" s="2" t="s">
        <v>221</v>
      </c>
      <c r="H261" s="2" t="s">
        <v>642</v>
      </c>
      <c r="I261" s="2"/>
      <c r="J261" s="2"/>
      <c r="K261" s="2" t="s">
        <v>624</v>
      </c>
      <c r="L261" s="2" t="s">
        <v>630</v>
      </c>
      <c r="M261" s="2"/>
      <c r="N261" s="2" t="s">
        <v>57</v>
      </c>
      <c r="O261" s="2" t="s">
        <v>245</v>
      </c>
      <c r="P261" s="2"/>
      <c r="Q261" s="2"/>
      <c r="R261" s="2"/>
      <c r="S261" s="2" t="s">
        <v>222</v>
      </c>
      <c r="T261" s="2" t="s">
        <v>621</v>
      </c>
      <c r="U261">
        <v>14</v>
      </c>
      <c r="V261">
        <f t="shared" si="14"/>
        <v>1.486384644070851E-2</v>
      </c>
      <c r="W261" t="s">
        <v>768</v>
      </c>
      <c r="X261" s="6" t="s">
        <v>770</v>
      </c>
    </row>
    <row r="262" spans="1:24" ht="12" customHeight="1" x14ac:dyDescent="0.3">
      <c r="A262" s="2" t="s">
        <v>643</v>
      </c>
      <c r="B262" s="3" t="s">
        <v>27</v>
      </c>
      <c r="C262" s="3" t="s">
        <v>28</v>
      </c>
      <c r="D262" s="3" t="s">
        <v>20</v>
      </c>
      <c r="E262" s="2" t="s">
        <v>227</v>
      </c>
      <c r="F262" s="2" t="s">
        <v>227</v>
      </c>
      <c r="G262" s="2" t="s">
        <v>221</v>
      </c>
      <c r="H262" s="2" t="s">
        <v>644</v>
      </c>
      <c r="I262" s="2"/>
      <c r="J262" s="2"/>
      <c r="K262" s="2" t="s">
        <v>624</v>
      </c>
      <c r="L262" s="2" t="s">
        <v>630</v>
      </c>
      <c r="M262" s="2"/>
      <c r="N262" s="2" t="s">
        <v>60</v>
      </c>
      <c r="O262" s="2" t="s">
        <v>245</v>
      </c>
      <c r="P262" s="2"/>
      <c r="Q262" s="2"/>
      <c r="R262" s="2"/>
      <c r="S262" s="2" t="s">
        <v>222</v>
      </c>
      <c r="T262" s="2" t="s">
        <v>621</v>
      </c>
      <c r="U262">
        <v>13</v>
      </c>
      <c r="V262">
        <f t="shared" si="14"/>
        <v>1.3802143123515045E-2</v>
      </c>
      <c r="W262" t="s">
        <v>768</v>
      </c>
      <c r="X262" s="6" t="s">
        <v>770</v>
      </c>
    </row>
    <row r="263" spans="1:24" ht="12" customHeight="1" x14ac:dyDescent="0.3">
      <c r="A263" s="2" t="s">
        <v>645</v>
      </c>
      <c r="B263" s="3" t="s">
        <v>239</v>
      </c>
      <c r="C263" s="3" t="s">
        <v>240</v>
      </c>
      <c r="D263" s="3" t="s">
        <v>20</v>
      </c>
      <c r="E263" s="2" t="s">
        <v>65</v>
      </c>
      <c r="F263" s="2" t="s">
        <v>65</v>
      </c>
      <c r="G263" s="2" t="s">
        <v>221</v>
      </c>
      <c r="H263" s="2" t="s">
        <v>646</v>
      </c>
      <c r="I263" s="2" t="s">
        <v>647</v>
      </c>
      <c r="J263" s="2"/>
      <c r="K263" s="2" t="s">
        <v>648</v>
      </c>
      <c r="L263" s="2"/>
      <c r="M263" s="2"/>
      <c r="N263" s="2" t="s">
        <v>219</v>
      </c>
      <c r="O263" s="2" t="s">
        <v>245</v>
      </c>
      <c r="P263" s="2"/>
      <c r="Q263" s="2"/>
      <c r="R263" s="2" t="s">
        <v>649</v>
      </c>
      <c r="S263" s="2" t="s">
        <v>547</v>
      </c>
      <c r="T263" s="2" t="s">
        <v>621</v>
      </c>
      <c r="U263">
        <v>3.6</v>
      </c>
      <c r="V263">
        <f t="shared" si="14"/>
        <v>3.8221319418964735E-3</v>
      </c>
      <c r="W263" t="s">
        <v>768</v>
      </c>
      <c r="X263" s="6" t="s">
        <v>770</v>
      </c>
    </row>
    <row r="264" spans="1:24" ht="12" customHeight="1" x14ac:dyDescent="0.3">
      <c r="A264" s="2" t="s">
        <v>650</v>
      </c>
      <c r="B264" s="3" t="s">
        <v>239</v>
      </c>
      <c r="C264" s="3" t="s">
        <v>240</v>
      </c>
      <c r="D264" s="3" t="s">
        <v>20</v>
      </c>
      <c r="E264" s="2" t="s">
        <v>65</v>
      </c>
      <c r="F264" s="2" t="s">
        <v>65</v>
      </c>
      <c r="G264" s="2" t="s">
        <v>221</v>
      </c>
      <c r="H264" s="2" t="s">
        <v>651</v>
      </c>
      <c r="I264" s="2" t="s">
        <v>652</v>
      </c>
      <c r="J264" s="2"/>
      <c r="K264" s="2" t="s">
        <v>648</v>
      </c>
      <c r="L264" s="2"/>
      <c r="M264" s="2"/>
      <c r="N264" s="2" t="s">
        <v>653</v>
      </c>
      <c r="O264" s="2" t="s">
        <v>245</v>
      </c>
      <c r="P264" s="2"/>
      <c r="Q264" s="2"/>
      <c r="R264" s="2" t="s">
        <v>649</v>
      </c>
      <c r="S264" s="2" t="s">
        <v>547</v>
      </c>
      <c r="T264" s="2" t="s">
        <v>621</v>
      </c>
      <c r="U264">
        <v>5.9</v>
      </c>
      <c r="V264">
        <f t="shared" si="14"/>
        <v>6.2640495714414435E-3</v>
      </c>
      <c r="W264" t="s">
        <v>768</v>
      </c>
      <c r="X264" s="6" t="s">
        <v>770</v>
      </c>
    </row>
    <row r="265" spans="1:24" ht="12" customHeight="1" x14ac:dyDescent="0.3">
      <c r="A265" s="2" t="s">
        <v>654</v>
      </c>
      <c r="B265" s="3" t="s">
        <v>40</v>
      </c>
      <c r="C265" s="3" t="s">
        <v>42</v>
      </c>
      <c r="D265" s="3" t="s">
        <v>20</v>
      </c>
      <c r="E265" s="2" t="s">
        <v>65</v>
      </c>
      <c r="F265" s="2" t="s">
        <v>65</v>
      </c>
      <c r="G265" s="2" t="s">
        <v>221</v>
      </c>
      <c r="H265" s="2" t="s">
        <v>655</v>
      </c>
      <c r="I265" s="2" t="s">
        <v>656</v>
      </c>
      <c r="J265" s="2"/>
      <c r="K265" s="2" t="s">
        <v>648</v>
      </c>
      <c r="L265" s="2"/>
      <c r="M265" s="2"/>
      <c r="N265" s="2" t="s">
        <v>657</v>
      </c>
      <c r="O265" s="2" t="s">
        <v>245</v>
      </c>
      <c r="P265" s="2"/>
      <c r="Q265" s="2"/>
      <c r="R265" s="2" t="s">
        <v>649</v>
      </c>
      <c r="S265" s="2" t="s">
        <v>547</v>
      </c>
      <c r="T265" s="2" t="s">
        <v>621</v>
      </c>
      <c r="U265">
        <v>4.5999999999999996</v>
      </c>
      <c r="V265">
        <f t="shared" si="14"/>
        <v>4.8838352590899383E-3</v>
      </c>
      <c r="W265" t="s">
        <v>768</v>
      </c>
      <c r="X265" s="6" t="s">
        <v>770</v>
      </c>
    </row>
    <row r="266" spans="1:24" ht="12" customHeight="1" x14ac:dyDescent="0.3">
      <c r="A266" s="2" t="s">
        <v>658</v>
      </c>
      <c r="B266" s="3" t="s">
        <v>40</v>
      </c>
      <c r="C266" s="3" t="s">
        <v>42</v>
      </c>
      <c r="D266" s="3" t="s">
        <v>20</v>
      </c>
      <c r="E266" s="2" t="s">
        <v>65</v>
      </c>
      <c r="F266" s="2" t="s">
        <v>65</v>
      </c>
      <c r="G266" s="2" t="s">
        <v>221</v>
      </c>
      <c r="H266" s="2" t="s">
        <v>659</v>
      </c>
      <c r="I266" s="2" t="s">
        <v>660</v>
      </c>
      <c r="J266" s="2"/>
      <c r="K266" s="2" t="s">
        <v>648</v>
      </c>
      <c r="L266" s="2"/>
      <c r="M266" s="2"/>
      <c r="N266" s="2" t="s">
        <v>661</v>
      </c>
      <c r="O266" s="2" t="s">
        <v>245</v>
      </c>
      <c r="P266" s="2"/>
      <c r="Q266" s="2"/>
      <c r="R266" s="2" t="s">
        <v>649</v>
      </c>
      <c r="S266" s="2" t="s">
        <v>547</v>
      </c>
      <c r="T266" s="2" t="s">
        <v>621</v>
      </c>
      <c r="U266">
        <v>6.3</v>
      </c>
      <c r="V266">
        <f t="shared" si="14"/>
        <v>6.6887308983188294E-3</v>
      </c>
      <c r="W266" t="s">
        <v>768</v>
      </c>
      <c r="X266" s="6" t="s">
        <v>770</v>
      </c>
    </row>
    <row r="267" spans="1:24" ht="12" customHeight="1" x14ac:dyDescent="0.3">
      <c r="A267" s="2" t="s">
        <v>662</v>
      </c>
      <c r="B267" s="3" t="s">
        <v>239</v>
      </c>
      <c r="C267" s="3" t="s">
        <v>240</v>
      </c>
      <c r="D267" s="3" t="s">
        <v>20</v>
      </c>
      <c r="E267" s="2" t="s">
        <v>33</v>
      </c>
      <c r="F267" s="2" t="s">
        <v>33</v>
      </c>
      <c r="G267" s="2" t="s">
        <v>221</v>
      </c>
      <c r="H267" s="2" t="s">
        <v>663</v>
      </c>
      <c r="I267" s="2" t="s">
        <v>652</v>
      </c>
      <c r="J267" s="2"/>
      <c r="K267" s="2" t="s">
        <v>648</v>
      </c>
      <c r="L267" s="2"/>
      <c r="M267" s="2"/>
      <c r="N267" s="2" t="s">
        <v>183</v>
      </c>
      <c r="O267" s="2" t="s">
        <v>245</v>
      </c>
      <c r="P267" s="2"/>
      <c r="Q267" s="2"/>
      <c r="R267" s="2" t="s">
        <v>649</v>
      </c>
      <c r="S267" s="2" t="s">
        <v>547</v>
      </c>
      <c r="T267" s="2" t="s">
        <v>621</v>
      </c>
      <c r="U267">
        <v>14.5</v>
      </c>
      <c r="V267">
        <f t="shared" si="14"/>
        <v>1.5394698099305243E-2</v>
      </c>
      <c r="W267" t="s">
        <v>768</v>
      </c>
      <c r="X267" s="6" t="s">
        <v>770</v>
      </c>
    </row>
    <row r="268" spans="1:24" ht="12" customHeight="1" x14ac:dyDescent="0.3">
      <c r="A268" s="2" t="s">
        <v>664</v>
      </c>
      <c r="B268" s="3" t="s">
        <v>40</v>
      </c>
      <c r="C268" s="3" t="s">
        <v>42</v>
      </c>
      <c r="D268" s="3" t="s">
        <v>20</v>
      </c>
      <c r="E268" s="2" t="s">
        <v>33</v>
      </c>
      <c r="F268" s="2" t="s">
        <v>33</v>
      </c>
      <c r="G268" s="2" t="s">
        <v>221</v>
      </c>
      <c r="H268" s="2" t="s">
        <v>665</v>
      </c>
      <c r="I268" s="2" t="s">
        <v>660</v>
      </c>
      <c r="J268" s="2"/>
      <c r="K268" s="2" t="s">
        <v>648</v>
      </c>
      <c r="L268" s="2"/>
      <c r="M268" s="2"/>
      <c r="N268" s="2" t="s">
        <v>666</v>
      </c>
      <c r="O268" s="2" t="s">
        <v>245</v>
      </c>
      <c r="P268" s="2"/>
      <c r="Q268" s="2"/>
      <c r="R268" s="2" t="s">
        <v>649</v>
      </c>
      <c r="S268" s="2" t="s">
        <v>547</v>
      </c>
      <c r="T268" s="2" t="s">
        <v>621</v>
      </c>
      <c r="U268">
        <v>8.1999999999999993</v>
      </c>
      <c r="V268">
        <f t="shared" si="14"/>
        <v>8.7059672009864118E-3</v>
      </c>
      <c r="W268" t="s">
        <v>768</v>
      </c>
      <c r="X268" s="6" t="s">
        <v>770</v>
      </c>
    </row>
    <row r="269" spans="1:24" ht="12" customHeight="1" x14ac:dyDescent="0.3">
      <c r="A269" s="2" t="s">
        <v>667</v>
      </c>
      <c r="B269" s="3" t="s">
        <v>40</v>
      </c>
      <c r="C269" s="3" t="s">
        <v>42</v>
      </c>
      <c r="D269" s="3" t="s">
        <v>20</v>
      </c>
      <c r="E269" s="2" t="s">
        <v>33</v>
      </c>
      <c r="F269" s="2" t="s">
        <v>33</v>
      </c>
      <c r="G269" s="2" t="s">
        <v>221</v>
      </c>
      <c r="H269" s="2" t="s">
        <v>668</v>
      </c>
      <c r="I269" s="2" t="s">
        <v>669</v>
      </c>
      <c r="J269" s="2"/>
      <c r="K269" s="2" t="s">
        <v>648</v>
      </c>
      <c r="L269" s="2"/>
      <c r="M269" s="2"/>
      <c r="N269" s="2" t="s">
        <v>670</v>
      </c>
      <c r="O269" s="2" t="s">
        <v>245</v>
      </c>
      <c r="P269" s="2"/>
      <c r="Q269" s="2"/>
      <c r="R269" s="2" t="s">
        <v>649</v>
      </c>
      <c r="S269" s="2" t="s">
        <v>547</v>
      </c>
      <c r="T269" s="2" t="s">
        <v>621</v>
      </c>
      <c r="U269">
        <v>7.9</v>
      </c>
      <c r="V269">
        <f t="shared" si="14"/>
        <v>8.3874562058283749E-3</v>
      </c>
      <c r="W269" t="s">
        <v>768</v>
      </c>
      <c r="X269" s="6" t="s">
        <v>770</v>
      </c>
    </row>
    <row r="270" spans="1:24" ht="12" customHeight="1" x14ac:dyDescent="0.3">
      <c r="A270" s="2" t="s">
        <v>671</v>
      </c>
      <c r="B270" s="3" t="s">
        <v>239</v>
      </c>
      <c r="C270" s="3" t="s">
        <v>240</v>
      </c>
      <c r="D270" s="3" t="s">
        <v>20</v>
      </c>
      <c r="E270" s="2" t="s">
        <v>26</v>
      </c>
      <c r="F270" s="2" t="s">
        <v>26</v>
      </c>
      <c r="G270" s="2" t="s">
        <v>221</v>
      </c>
      <c r="H270" s="2" t="s">
        <v>672</v>
      </c>
      <c r="I270" s="2" t="s">
        <v>652</v>
      </c>
      <c r="J270" s="2"/>
      <c r="K270" s="2" t="s">
        <v>648</v>
      </c>
      <c r="L270" s="2"/>
      <c r="M270" s="2"/>
      <c r="N270" s="2" t="s">
        <v>60</v>
      </c>
      <c r="O270" s="2" t="s">
        <v>245</v>
      </c>
      <c r="P270" s="2"/>
      <c r="Q270" s="2"/>
      <c r="R270" s="2" t="s">
        <v>649</v>
      </c>
      <c r="S270" s="2" t="s">
        <v>547</v>
      </c>
      <c r="T270" s="2" t="s">
        <v>621</v>
      </c>
      <c r="U270">
        <v>13</v>
      </c>
      <c r="V270">
        <f t="shared" si="14"/>
        <v>1.3802143123515045E-2</v>
      </c>
      <c r="W270" t="s">
        <v>768</v>
      </c>
      <c r="X270" s="6" t="s">
        <v>770</v>
      </c>
    </row>
    <row r="271" spans="1:24" ht="12" customHeight="1" x14ac:dyDescent="0.3">
      <c r="A271" s="2" t="s">
        <v>673</v>
      </c>
      <c r="B271" s="3" t="s">
        <v>40</v>
      </c>
      <c r="C271" s="3" t="s">
        <v>42</v>
      </c>
      <c r="D271" s="3" t="s">
        <v>20</v>
      </c>
      <c r="E271" s="2" t="s">
        <v>26</v>
      </c>
      <c r="F271" s="2" t="s">
        <v>26</v>
      </c>
      <c r="G271" s="2" t="s">
        <v>221</v>
      </c>
      <c r="H271" s="2" t="s">
        <v>674</v>
      </c>
      <c r="I271" s="2" t="s">
        <v>675</v>
      </c>
      <c r="J271" s="2"/>
      <c r="K271" s="2" t="s">
        <v>648</v>
      </c>
      <c r="L271" s="2"/>
      <c r="M271" s="2"/>
      <c r="N271" s="2" t="s">
        <v>29</v>
      </c>
      <c r="O271" s="2" t="s">
        <v>245</v>
      </c>
      <c r="P271" s="2"/>
      <c r="Q271" s="2"/>
      <c r="R271" s="2" t="s">
        <v>649</v>
      </c>
      <c r="S271" s="2" t="s">
        <v>547</v>
      </c>
      <c r="T271" s="2" t="s">
        <v>621</v>
      </c>
      <c r="U271">
        <v>50</v>
      </c>
      <c r="V271">
        <f t="shared" si="14"/>
        <v>5.3085165859673253E-2</v>
      </c>
      <c r="W271" t="s">
        <v>768</v>
      </c>
      <c r="X271" s="6" t="s">
        <v>770</v>
      </c>
    </row>
    <row r="272" spans="1:24" ht="12" customHeight="1" x14ac:dyDescent="0.3">
      <c r="A272" s="2" t="s">
        <v>676</v>
      </c>
      <c r="B272" s="3" t="s">
        <v>40</v>
      </c>
      <c r="C272" s="3" t="s">
        <v>42</v>
      </c>
      <c r="D272" s="3" t="s">
        <v>20</v>
      </c>
      <c r="E272" s="2" t="s">
        <v>26</v>
      </c>
      <c r="F272" s="2" t="s">
        <v>26</v>
      </c>
      <c r="G272" s="2" t="s">
        <v>221</v>
      </c>
      <c r="H272" s="2" t="s">
        <v>677</v>
      </c>
      <c r="I272" s="2" t="s">
        <v>669</v>
      </c>
      <c r="J272" s="2"/>
      <c r="K272" s="2" t="s">
        <v>648</v>
      </c>
      <c r="L272" s="2"/>
      <c r="M272" s="2"/>
      <c r="N272" s="2" t="s">
        <v>678</v>
      </c>
      <c r="O272" s="2" t="s">
        <v>245</v>
      </c>
      <c r="P272" s="2"/>
      <c r="Q272" s="2"/>
      <c r="R272" s="2" t="s">
        <v>649</v>
      </c>
      <c r="S272" s="2" t="s">
        <v>547</v>
      </c>
      <c r="T272" s="2" t="s">
        <v>621</v>
      </c>
      <c r="U272">
        <v>93</v>
      </c>
      <c r="V272">
        <f t="shared" si="14"/>
        <v>9.873840849899225E-2</v>
      </c>
      <c r="W272" t="s">
        <v>768</v>
      </c>
      <c r="X272" s="6" t="s">
        <v>770</v>
      </c>
    </row>
    <row r="273" spans="1:24" ht="12" customHeight="1" x14ac:dyDescent="0.3">
      <c r="A273" s="2" t="s">
        <v>690</v>
      </c>
      <c r="B273" s="3" t="s">
        <v>679</v>
      </c>
      <c r="C273" s="3" t="s">
        <v>680</v>
      </c>
      <c r="D273" s="3" t="s">
        <v>20</v>
      </c>
      <c r="E273" s="2"/>
      <c r="F273" s="2"/>
      <c r="G273" s="2" t="s">
        <v>225</v>
      </c>
      <c r="H273" s="2" t="s">
        <v>681</v>
      </c>
      <c r="I273" s="2" t="s">
        <v>682</v>
      </c>
      <c r="J273" s="2" t="s">
        <v>683</v>
      </c>
      <c r="K273" s="2" t="s">
        <v>691</v>
      </c>
      <c r="L273" s="2"/>
      <c r="M273" s="2"/>
      <c r="N273" s="2" t="s">
        <v>692</v>
      </c>
      <c r="O273" s="2" t="s">
        <v>693</v>
      </c>
      <c r="P273" s="2" t="s">
        <v>684</v>
      </c>
      <c r="Q273" s="2" t="s">
        <v>685</v>
      </c>
      <c r="R273" s="2" t="s">
        <v>694</v>
      </c>
      <c r="S273" s="2" t="s">
        <v>695</v>
      </c>
      <c r="T273" s="2" t="s">
        <v>557</v>
      </c>
      <c r="U273">
        <v>2.965E-4</v>
      </c>
      <c r="V273">
        <f t="shared" ref="V273:V274" si="15">(U273*1000000000)/(254*24)</f>
        <v>48.638451443569551</v>
      </c>
      <c r="W273" t="s">
        <v>768</v>
      </c>
      <c r="X273" s="6" t="s">
        <v>770</v>
      </c>
    </row>
    <row r="274" spans="1:24" ht="12" customHeight="1" x14ac:dyDescent="0.3">
      <c r="A274" s="2" t="s">
        <v>696</v>
      </c>
      <c r="B274" s="3" t="s">
        <v>679</v>
      </c>
      <c r="C274" s="3" t="s">
        <v>680</v>
      </c>
      <c r="D274" s="3" t="s">
        <v>20</v>
      </c>
      <c r="E274" s="2"/>
      <c r="F274" s="2"/>
      <c r="G274" s="2" t="s">
        <v>225</v>
      </c>
      <c r="H274" s="2" t="s">
        <v>686</v>
      </c>
      <c r="I274" s="2" t="s">
        <v>687</v>
      </c>
      <c r="J274" s="2" t="s">
        <v>683</v>
      </c>
      <c r="K274" s="2" t="s">
        <v>691</v>
      </c>
      <c r="L274" s="2"/>
      <c r="M274" s="2"/>
      <c r="N274" s="2" t="s">
        <v>697</v>
      </c>
      <c r="O274" s="2" t="s">
        <v>693</v>
      </c>
      <c r="P274" s="2" t="s">
        <v>684</v>
      </c>
      <c r="Q274" s="2" t="s">
        <v>685</v>
      </c>
      <c r="R274" s="2" t="s">
        <v>694</v>
      </c>
      <c r="S274" s="2" t="s">
        <v>695</v>
      </c>
      <c r="T274" s="2" t="s">
        <v>557</v>
      </c>
      <c r="U274">
        <v>4.505E-4</v>
      </c>
      <c r="V274">
        <f t="shared" si="15"/>
        <v>73.900918635170598</v>
      </c>
      <c r="W274" t="s">
        <v>768</v>
      </c>
      <c r="X274" s="6" t="s">
        <v>770</v>
      </c>
    </row>
    <row r="275" spans="1:24" ht="12" customHeight="1" x14ac:dyDescent="0.3">
      <c r="A275" s="2" t="s">
        <v>698</v>
      </c>
      <c r="B275" s="3" t="s">
        <v>679</v>
      </c>
      <c r="C275" s="3" t="s">
        <v>680</v>
      </c>
      <c r="D275" s="3" t="s">
        <v>20</v>
      </c>
      <c r="E275" s="2"/>
      <c r="F275" s="2"/>
      <c r="G275" s="2" t="s">
        <v>225</v>
      </c>
      <c r="H275" s="2" t="s">
        <v>688</v>
      </c>
      <c r="I275" s="2" t="s">
        <v>689</v>
      </c>
      <c r="J275" s="2" t="s">
        <v>683</v>
      </c>
      <c r="K275" s="2" t="s">
        <v>691</v>
      </c>
      <c r="L275" s="2"/>
      <c r="M275" s="2"/>
      <c r="N275" s="2" t="s">
        <v>699</v>
      </c>
      <c r="O275" s="2" t="s">
        <v>700</v>
      </c>
      <c r="P275" s="2" t="s">
        <v>684</v>
      </c>
      <c r="Q275" s="2" t="s">
        <v>685</v>
      </c>
      <c r="R275" s="2" t="s">
        <v>694</v>
      </c>
      <c r="S275" s="2" t="s">
        <v>695</v>
      </c>
      <c r="T275" s="2" t="s">
        <v>557</v>
      </c>
      <c r="U275">
        <v>9.5500000000000001E-4</v>
      </c>
      <c r="V275">
        <f>(U275*1000000000)/(254*24)</f>
        <v>156.66010498687663</v>
      </c>
      <c r="W275" t="s">
        <v>768</v>
      </c>
      <c r="X275" s="6" t="s">
        <v>770</v>
      </c>
    </row>
    <row r="276" spans="1:24" ht="12" customHeight="1" x14ac:dyDescent="0.3">
      <c r="A276" s="2" t="s">
        <v>701</v>
      </c>
      <c r="B276" s="3" t="s">
        <v>217</v>
      </c>
      <c r="C276" s="3" t="s">
        <v>214</v>
      </c>
      <c r="D276" s="3" t="s">
        <v>20</v>
      </c>
      <c r="E276" s="2"/>
      <c r="F276" s="2"/>
      <c r="G276" s="2" t="s">
        <v>221</v>
      </c>
      <c r="H276" s="2" t="s">
        <v>703</v>
      </c>
      <c r="I276" s="2"/>
      <c r="J276" s="2"/>
      <c r="K276" s="2" t="s">
        <v>704</v>
      </c>
      <c r="L276" s="2" t="s">
        <v>705</v>
      </c>
      <c r="M276" s="2"/>
      <c r="N276" s="2" t="s">
        <v>706</v>
      </c>
      <c r="O276" s="2" t="s">
        <v>707</v>
      </c>
      <c r="P276" s="2"/>
      <c r="Q276" s="2"/>
      <c r="R276" s="2" t="s">
        <v>708</v>
      </c>
      <c r="S276" s="2" t="s">
        <v>222</v>
      </c>
      <c r="T276" s="2" t="s">
        <v>557</v>
      </c>
      <c r="U276">
        <v>3.1199999999999999E-3</v>
      </c>
      <c r="V276">
        <f>(U276*1000)/24</f>
        <v>0.13</v>
      </c>
      <c r="W276" t="s">
        <v>768</v>
      </c>
      <c r="X276" s="6" t="s">
        <v>770</v>
      </c>
    </row>
    <row r="277" spans="1:24" ht="12" customHeight="1" x14ac:dyDescent="0.3">
      <c r="A277" s="2" t="s">
        <v>709</v>
      </c>
      <c r="B277" s="3" t="s">
        <v>217</v>
      </c>
      <c r="C277" s="3" t="s">
        <v>214</v>
      </c>
      <c r="D277" s="3" t="s">
        <v>20</v>
      </c>
      <c r="E277" s="2"/>
      <c r="F277" s="2"/>
      <c r="G277" s="2" t="s">
        <v>221</v>
      </c>
      <c r="H277" s="2" t="s">
        <v>710</v>
      </c>
      <c r="I277" s="2"/>
      <c r="J277" s="2"/>
      <c r="K277" s="2" t="s">
        <v>704</v>
      </c>
      <c r="L277" s="2" t="s">
        <v>711</v>
      </c>
      <c r="M277" s="2"/>
      <c r="N277" s="2" t="s">
        <v>712</v>
      </c>
      <c r="O277" s="2" t="s">
        <v>707</v>
      </c>
      <c r="P277" s="2"/>
      <c r="Q277" s="2"/>
      <c r="R277" s="2" t="s">
        <v>708</v>
      </c>
      <c r="S277" s="2" t="s">
        <v>222</v>
      </c>
      <c r="T277" s="2" t="s">
        <v>557</v>
      </c>
      <c r="U277">
        <v>7.4399999999999994E-2</v>
      </c>
      <c r="V277">
        <f t="shared" ref="V277:V278" si="16">(U277*1000)/24</f>
        <v>3.0999999999999996</v>
      </c>
      <c r="W277" t="s">
        <v>768</v>
      </c>
      <c r="X277" s="6" t="s">
        <v>770</v>
      </c>
    </row>
    <row r="278" spans="1:24" ht="12" customHeight="1" x14ac:dyDescent="0.3">
      <c r="A278" s="2" t="s">
        <v>713</v>
      </c>
      <c r="B278" s="3" t="s">
        <v>217</v>
      </c>
      <c r="C278" s="3" t="s">
        <v>218</v>
      </c>
      <c r="D278" s="3" t="s">
        <v>20</v>
      </c>
      <c r="E278" s="2"/>
      <c r="F278" s="2"/>
      <c r="G278" s="2" t="s">
        <v>221</v>
      </c>
      <c r="H278" s="2" t="s">
        <v>714</v>
      </c>
      <c r="I278" s="2"/>
      <c r="J278" s="2"/>
      <c r="K278" s="2" t="s">
        <v>704</v>
      </c>
      <c r="L278" s="2" t="s">
        <v>715</v>
      </c>
      <c r="M278" s="2"/>
      <c r="N278" s="2" t="s">
        <v>716</v>
      </c>
      <c r="O278" s="2" t="s">
        <v>707</v>
      </c>
      <c r="P278" s="2"/>
      <c r="Q278" s="2"/>
      <c r="R278" s="2" t="s">
        <v>708</v>
      </c>
      <c r="S278" s="2" t="s">
        <v>222</v>
      </c>
      <c r="T278" s="2" t="s">
        <v>557</v>
      </c>
      <c r="U278">
        <v>3.3359999999999999</v>
      </c>
      <c r="V278">
        <f t="shared" si="16"/>
        <v>139</v>
      </c>
      <c r="W278" t="s">
        <v>768</v>
      </c>
      <c r="X278" s="6" t="s">
        <v>770</v>
      </c>
    </row>
    <row r="279" spans="1:24" ht="12" customHeight="1" x14ac:dyDescent="0.3">
      <c r="A279" s="2" t="s">
        <v>717</v>
      </c>
      <c r="B279" s="3" t="s">
        <v>217</v>
      </c>
      <c r="C279" s="3" t="s">
        <v>218</v>
      </c>
      <c r="D279" s="3" t="s">
        <v>20</v>
      </c>
      <c r="E279" s="2"/>
      <c r="F279" s="2"/>
      <c r="G279" s="2" t="s">
        <v>221</v>
      </c>
      <c r="H279" s="2" t="s">
        <v>718</v>
      </c>
      <c r="I279" s="2"/>
      <c r="J279" s="2"/>
      <c r="K279" s="2" t="s">
        <v>719</v>
      </c>
      <c r="L279" s="2" t="s">
        <v>720</v>
      </c>
      <c r="M279" s="2"/>
      <c r="N279" s="2" t="s">
        <v>721</v>
      </c>
      <c r="O279" s="2" t="s">
        <v>722</v>
      </c>
      <c r="P279" s="2" t="s">
        <v>723</v>
      </c>
      <c r="Q279" s="2" t="s">
        <v>724</v>
      </c>
      <c r="R279" s="2" t="s">
        <v>725</v>
      </c>
      <c r="S279" s="2" t="s">
        <v>222</v>
      </c>
      <c r="T279" s="2" t="s">
        <v>726</v>
      </c>
      <c r="U279">
        <v>105</v>
      </c>
      <c r="V279">
        <f>(U279*1000)/(365*24)</f>
        <v>11.986301369863014</v>
      </c>
      <c r="W279" t="s">
        <v>768</v>
      </c>
      <c r="X279" s="6" t="s">
        <v>770</v>
      </c>
    </row>
    <row r="280" spans="1:24" ht="12" customHeight="1" x14ac:dyDescent="0.3">
      <c r="A280" s="2" t="s">
        <v>727</v>
      </c>
      <c r="B280" s="3" t="s">
        <v>217</v>
      </c>
      <c r="C280" s="3" t="s">
        <v>218</v>
      </c>
      <c r="D280" s="3" t="s">
        <v>20</v>
      </c>
      <c r="E280" s="2"/>
      <c r="F280" s="2"/>
      <c r="G280" s="2" t="s">
        <v>221</v>
      </c>
      <c r="H280" s="2" t="s">
        <v>728</v>
      </c>
      <c r="I280" s="2"/>
      <c r="J280" s="2"/>
      <c r="K280" s="2" t="s">
        <v>719</v>
      </c>
      <c r="L280" s="2" t="s">
        <v>720</v>
      </c>
      <c r="M280" s="2"/>
      <c r="N280" s="2" t="s">
        <v>729</v>
      </c>
      <c r="O280" s="2" t="s">
        <v>722</v>
      </c>
      <c r="P280" s="2" t="s">
        <v>723</v>
      </c>
      <c r="Q280" s="2" t="s">
        <v>724</v>
      </c>
      <c r="R280" s="2" t="s">
        <v>725</v>
      </c>
      <c r="S280" s="2" t="s">
        <v>222</v>
      </c>
      <c r="T280" s="2" t="s">
        <v>726</v>
      </c>
      <c r="U280">
        <v>193</v>
      </c>
      <c r="V280">
        <f t="shared" ref="V280:V290" si="17">(U280*1000)/(365*24)</f>
        <v>22.031963470319635</v>
      </c>
      <c r="W280" t="s">
        <v>768</v>
      </c>
      <c r="X280" s="6" t="s">
        <v>770</v>
      </c>
    </row>
    <row r="281" spans="1:24" ht="12" customHeight="1" x14ac:dyDescent="0.3">
      <c r="A281" s="2" t="s">
        <v>730</v>
      </c>
      <c r="B281" s="3" t="s">
        <v>217</v>
      </c>
      <c r="C281" s="3" t="s">
        <v>218</v>
      </c>
      <c r="D281" s="3" t="s">
        <v>20</v>
      </c>
      <c r="E281" s="2"/>
      <c r="F281" s="2"/>
      <c r="G281" s="2" t="s">
        <v>221</v>
      </c>
      <c r="H281" s="2" t="s">
        <v>728</v>
      </c>
      <c r="I281" s="2"/>
      <c r="J281" s="2"/>
      <c r="K281" s="2" t="s">
        <v>719</v>
      </c>
      <c r="L281" s="2" t="s">
        <v>720</v>
      </c>
      <c r="M281" s="2"/>
      <c r="N281" s="2" t="s">
        <v>731</v>
      </c>
      <c r="O281" s="2" t="s">
        <v>722</v>
      </c>
      <c r="P281" s="2" t="s">
        <v>723</v>
      </c>
      <c r="Q281" s="2" t="s">
        <v>724</v>
      </c>
      <c r="R281" s="2" t="s">
        <v>725</v>
      </c>
      <c r="S281" s="2" t="s">
        <v>222</v>
      </c>
      <c r="T281" s="2" t="s">
        <v>726</v>
      </c>
      <c r="U281">
        <v>87.6</v>
      </c>
      <c r="V281">
        <f t="shared" si="17"/>
        <v>10</v>
      </c>
      <c r="W281" t="s">
        <v>768</v>
      </c>
      <c r="X281" s="6" t="s">
        <v>770</v>
      </c>
    </row>
    <row r="282" spans="1:24" ht="12" customHeight="1" x14ac:dyDescent="0.3">
      <c r="A282" s="2" t="s">
        <v>732</v>
      </c>
      <c r="B282" s="3" t="s">
        <v>217</v>
      </c>
      <c r="C282" s="3" t="s">
        <v>218</v>
      </c>
      <c r="D282" s="3" t="s">
        <v>20</v>
      </c>
      <c r="E282" s="2"/>
      <c r="F282" s="2"/>
      <c r="G282" s="2" t="s">
        <v>221</v>
      </c>
      <c r="H282" s="2" t="s">
        <v>728</v>
      </c>
      <c r="I282" s="2"/>
      <c r="J282" s="2"/>
      <c r="K282" s="2" t="s">
        <v>719</v>
      </c>
      <c r="L282" s="2" t="s">
        <v>733</v>
      </c>
      <c r="M282" s="2"/>
      <c r="N282" s="2" t="s">
        <v>734</v>
      </c>
      <c r="O282" s="2" t="s">
        <v>722</v>
      </c>
      <c r="P282" s="2" t="s">
        <v>723</v>
      </c>
      <c r="Q282" s="2" t="s">
        <v>724</v>
      </c>
      <c r="R282" s="2" t="s">
        <v>725</v>
      </c>
      <c r="S282" s="2" t="s">
        <v>222</v>
      </c>
      <c r="T282" s="2" t="s">
        <v>726</v>
      </c>
      <c r="U282">
        <v>0.40300000000000002</v>
      </c>
      <c r="V282">
        <f t="shared" si="17"/>
        <v>4.6004566210045665E-2</v>
      </c>
      <c r="W282" t="s">
        <v>768</v>
      </c>
      <c r="X282" s="6" t="s">
        <v>770</v>
      </c>
    </row>
    <row r="283" spans="1:24" ht="12" customHeight="1" x14ac:dyDescent="0.3">
      <c r="A283" s="2" t="s">
        <v>735</v>
      </c>
      <c r="B283" s="3" t="s">
        <v>217</v>
      </c>
      <c r="C283" s="3" t="s">
        <v>218</v>
      </c>
      <c r="D283" s="3" t="s">
        <v>20</v>
      </c>
      <c r="E283" s="2"/>
      <c r="F283" s="2"/>
      <c r="G283" s="2" t="s">
        <v>221</v>
      </c>
      <c r="H283" s="2" t="s">
        <v>728</v>
      </c>
      <c r="I283" s="2"/>
      <c r="J283" s="2"/>
      <c r="K283" s="2" t="s">
        <v>719</v>
      </c>
      <c r="L283" s="2" t="s">
        <v>733</v>
      </c>
      <c r="M283" s="2"/>
      <c r="N283" s="2" t="s">
        <v>736</v>
      </c>
      <c r="O283" s="2" t="s">
        <v>722</v>
      </c>
      <c r="P283" s="2" t="s">
        <v>723</v>
      </c>
      <c r="Q283" s="2" t="s">
        <v>724</v>
      </c>
      <c r="R283" s="2" t="s">
        <v>725</v>
      </c>
      <c r="S283" s="2" t="s">
        <v>222</v>
      </c>
      <c r="T283" s="2" t="s">
        <v>726</v>
      </c>
      <c r="U283">
        <v>42</v>
      </c>
      <c r="V283">
        <f t="shared" si="17"/>
        <v>4.7945205479452051</v>
      </c>
      <c r="W283" t="s">
        <v>768</v>
      </c>
      <c r="X283" s="6" t="s">
        <v>770</v>
      </c>
    </row>
    <row r="284" spans="1:24" ht="12" customHeight="1" x14ac:dyDescent="0.3">
      <c r="A284" s="2" t="s">
        <v>737</v>
      </c>
      <c r="B284" s="3" t="s">
        <v>217</v>
      </c>
      <c r="C284" s="3" t="s">
        <v>218</v>
      </c>
      <c r="D284" s="3" t="s">
        <v>20</v>
      </c>
      <c r="E284" s="2"/>
      <c r="F284" s="2"/>
      <c r="G284" s="2" t="s">
        <v>221</v>
      </c>
      <c r="H284" s="2" t="s">
        <v>728</v>
      </c>
      <c r="I284" s="2"/>
      <c r="J284" s="2"/>
      <c r="K284" s="2" t="s">
        <v>719</v>
      </c>
      <c r="L284" s="2" t="s">
        <v>733</v>
      </c>
      <c r="M284" s="2"/>
      <c r="N284" s="2" t="s">
        <v>738</v>
      </c>
      <c r="O284" s="2" t="s">
        <v>722</v>
      </c>
      <c r="P284" s="2" t="s">
        <v>723</v>
      </c>
      <c r="Q284" s="2" t="s">
        <v>724</v>
      </c>
      <c r="R284" s="2" t="s">
        <v>725</v>
      </c>
      <c r="S284" s="2" t="s">
        <v>222</v>
      </c>
      <c r="T284" s="2" t="s">
        <v>726</v>
      </c>
      <c r="U284">
        <v>13.1</v>
      </c>
      <c r="V284">
        <f t="shared" si="17"/>
        <v>1.495433789954338</v>
      </c>
      <c r="W284" t="s">
        <v>768</v>
      </c>
      <c r="X284" s="6" t="s">
        <v>770</v>
      </c>
    </row>
    <row r="285" spans="1:24" ht="12" customHeight="1" x14ac:dyDescent="0.3">
      <c r="A285" s="2" t="s">
        <v>739</v>
      </c>
      <c r="B285" s="3" t="s">
        <v>217</v>
      </c>
      <c r="C285" s="3" t="s">
        <v>218</v>
      </c>
      <c r="D285" s="3" t="s">
        <v>20</v>
      </c>
      <c r="E285" s="2"/>
      <c r="F285" s="2"/>
      <c r="G285" s="2" t="s">
        <v>221</v>
      </c>
      <c r="H285" s="2" t="s">
        <v>728</v>
      </c>
      <c r="I285" s="2"/>
      <c r="J285" s="2"/>
      <c r="K285" s="2" t="s">
        <v>740</v>
      </c>
      <c r="L285" s="2" t="s">
        <v>720</v>
      </c>
      <c r="M285" s="2"/>
      <c r="N285" s="2" t="s">
        <v>741</v>
      </c>
      <c r="O285" s="2" t="s">
        <v>722</v>
      </c>
      <c r="P285" s="2" t="s">
        <v>723</v>
      </c>
      <c r="Q285" s="2" t="s">
        <v>724</v>
      </c>
      <c r="R285" s="2" t="s">
        <v>725</v>
      </c>
      <c r="S285" s="2" t="s">
        <v>222</v>
      </c>
      <c r="T285" s="2" t="s">
        <v>726</v>
      </c>
      <c r="U285">
        <v>114</v>
      </c>
      <c r="V285">
        <f t="shared" si="17"/>
        <v>13.013698630136986</v>
      </c>
      <c r="W285" t="s">
        <v>768</v>
      </c>
      <c r="X285" s="6" t="s">
        <v>770</v>
      </c>
    </row>
    <row r="286" spans="1:24" ht="12" customHeight="1" x14ac:dyDescent="0.3">
      <c r="A286" s="2" t="s">
        <v>742</v>
      </c>
      <c r="B286" s="3" t="s">
        <v>217</v>
      </c>
      <c r="C286" s="3" t="s">
        <v>218</v>
      </c>
      <c r="D286" s="3" t="s">
        <v>20</v>
      </c>
      <c r="E286" s="2"/>
      <c r="F286" s="2"/>
      <c r="G286" s="2" t="s">
        <v>221</v>
      </c>
      <c r="H286" s="2" t="s">
        <v>728</v>
      </c>
      <c r="I286" s="2"/>
      <c r="J286" s="2"/>
      <c r="K286" s="2" t="s">
        <v>740</v>
      </c>
      <c r="L286" s="2" t="s">
        <v>720</v>
      </c>
      <c r="M286" s="2"/>
      <c r="N286" s="2" t="s">
        <v>743</v>
      </c>
      <c r="O286" s="2" t="s">
        <v>722</v>
      </c>
      <c r="P286" s="2" t="s">
        <v>723</v>
      </c>
      <c r="Q286" s="2" t="s">
        <v>724</v>
      </c>
      <c r="R286" s="2" t="s">
        <v>725</v>
      </c>
      <c r="S286" s="2" t="s">
        <v>222</v>
      </c>
      <c r="T286" s="2" t="s">
        <v>726</v>
      </c>
      <c r="U286">
        <v>202</v>
      </c>
      <c r="V286">
        <f t="shared" si="17"/>
        <v>23.059360730593607</v>
      </c>
      <c r="W286" t="s">
        <v>768</v>
      </c>
      <c r="X286" s="6" t="s">
        <v>770</v>
      </c>
    </row>
    <row r="287" spans="1:24" ht="12" customHeight="1" x14ac:dyDescent="0.3">
      <c r="A287" s="2" t="s">
        <v>744</v>
      </c>
      <c r="B287" s="3" t="s">
        <v>217</v>
      </c>
      <c r="C287" s="3" t="s">
        <v>218</v>
      </c>
      <c r="D287" s="3" t="s">
        <v>20</v>
      </c>
      <c r="E287" s="2"/>
      <c r="F287" s="2"/>
      <c r="G287" s="2" t="s">
        <v>221</v>
      </c>
      <c r="H287" s="2" t="s">
        <v>728</v>
      </c>
      <c r="I287" s="2"/>
      <c r="J287" s="2"/>
      <c r="K287" s="2" t="s">
        <v>740</v>
      </c>
      <c r="L287" s="2" t="s">
        <v>720</v>
      </c>
      <c r="M287" s="2"/>
      <c r="N287" s="2" t="s">
        <v>745</v>
      </c>
      <c r="O287" s="2" t="s">
        <v>722</v>
      </c>
      <c r="P287" s="2" t="s">
        <v>723</v>
      </c>
      <c r="Q287" s="2" t="s">
        <v>724</v>
      </c>
      <c r="R287" s="2" t="s">
        <v>725</v>
      </c>
      <c r="S287" s="2" t="s">
        <v>222</v>
      </c>
      <c r="T287" s="2" t="s">
        <v>726</v>
      </c>
      <c r="U287">
        <v>96.4</v>
      </c>
      <c r="V287">
        <f t="shared" si="17"/>
        <v>11.004566210045661</v>
      </c>
      <c r="W287" t="s">
        <v>768</v>
      </c>
      <c r="X287" s="6" t="s">
        <v>770</v>
      </c>
    </row>
    <row r="288" spans="1:24" ht="12" customHeight="1" x14ac:dyDescent="0.3">
      <c r="A288" s="2" t="s">
        <v>746</v>
      </c>
      <c r="B288" s="3" t="s">
        <v>217</v>
      </c>
      <c r="C288" s="3" t="s">
        <v>218</v>
      </c>
      <c r="D288" s="3" t="s">
        <v>20</v>
      </c>
      <c r="E288" s="2"/>
      <c r="F288" s="2"/>
      <c r="G288" s="2" t="s">
        <v>221</v>
      </c>
      <c r="H288" s="2" t="s">
        <v>728</v>
      </c>
      <c r="I288" s="2"/>
      <c r="J288" s="2"/>
      <c r="K288" s="2" t="s">
        <v>740</v>
      </c>
      <c r="L288" s="2" t="s">
        <v>733</v>
      </c>
      <c r="M288" s="2"/>
      <c r="N288" s="2" t="s">
        <v>747</v>
      </c>
      <c r="O288" s="2" t="s">
        <v>722</v>
      </c>
      <c r="P288" s="2" t="s">
        <v>723</v>
      </c>
      <c r="Q288" s="2" t="s">
        <v>724</v>
      </c>
      <c r="R288" s="2" t="s">
        <v>725</v>
      </c>
      <c r="S288" s="2" t="s">
        <v>222</v>
      </c>
      <c r="T288" s="2" t="s">
        <v>726</v>
      </c>
      <c r="U288">
        <v>0.44700000000000001</v>
      </c>
      <c r="V288">
        <f t="shared" si="17"/>
        <v>5.1027397260273971E-2</v>
      </c>
      <c r="W288" t="s">
        <v>768</v>
      </c>
      <c r="X288" s="6" t="s">
        <v>770</v>
      </c>
    </row>
    <row r="289" spans="1:24" ht="12" customHeight="1" x14ac:dyDescent="0.3">
      <c r="A289" s="2" t="s">
        <v>748</v>
      </c>
      <c r="B289" s="3" t="s">
        <v>217</v>
      </c>
      <c r="C289" s="3" t="s">
        <v>218</v>
      </c>
      <c r="D289" s="3" t="s">
        <v>20</v>
      </c>
      <c r="E289" s="2"/>
      <c r="F289" s="2"/>
      <c r="G289" s="2" t="s">
        <v>221</v>
      </c>
      <c r="H289" s="2" t="s">
        <v>728</v>
      </c>
      <c r="I289" s="2"/>
      <c r="J289" s="2"/>
      <c r="K289" s="2" t="s">
        <v>740</v>
      </c>
      <c r="L289" s="2" t="s">
        <v>733</v>
      </c>
      <c r="M289" s="2"/>
      <c r="N289" s="2" t="s">
        <v>736</v>
      </c>
      <c r="O289" s="2" t="s">
        <v>722</v>
      </c>
      <c r="P289" s="2" t="s">
        <v>723</v>
      </c>
      <c r="Q289" s="2" t="s">
        <v>724</v>
      </c>
      <c r="R289" s="2" t="s">
        <v>725</v>
      </c>
      <c r="S289" s="2" t="s">
        <v>222</v>
      </c>
      <c r="T289" s="2" t="s">
        <v>726</v>
      </c>
      <c r="U289">
        <v>42</v>
      </c>
      <c r="V289">
        <f t="shared" si="17"/>
        <v>4.7945205479452051</v>
      </c>
      <c r="W289" t="s">
        <v>768</v>
      </c>
      <c r="X289" s="6" t="s">
        <v>770</v>
      </c>
    </row>
    <row r="290" spans="1:24" ht="12" customHeight="1" x14ac:dyDescent="0.3">
      <c r="A290" s="2" t="s">
        <v>749</v>
      </c>
      <c r="B290" s="3" t="s">
        <v>217</v>
      </c>
      <c r="C290" s="3" t="s">
        <v>218</v>
      </c>
      <c r="D290" s="3" t="s">
        <v>20</v>
      </c>
      <c r="E290" s="2"/>
      <c r="F290" s="2"/>
      <c r="G290" s="2" t="s">
        <v>221</v>
      </c>
      <c r="H290" s="2" t="s">
        <v>728</v>
      </c>
      <c r="I290" s="2"/>
      <c r="J290" s="2"/>
      <c r="K290" s="2" t="s">
        <v>740</v>
      </c>
      <c r="L290" s="2" t="s">
        <v>733</v>
      </c>
      <c r="M290" s="2"/>
      <c r="N290" s="2" t="s">
        <v>750</v>
      </c>
      <c r="O290" s="2" t="s">
        <v>722</v>
      </c>
      <c r="P290" s="2" t="s">
        <v>723</v>
      </c>
      <c r="Q290" s="2" t="s">
        <v>724</v>
      </c>
      <c r="R290" s="2" t="s">
        <v>725</v>
      </c>
      <c r="S290" s="2" t="s">
        <v>222</v>
      </c>
      <c r="T290" s="2" t="s">
        <v>726</v>
      </c>
      <c r="U290">
        <v>14</v>
      </c>
      <c r="V290">
        <f t="shared" si="17"/>
        <v>1.5981735159817352</v>
      </c>
      <c r="W290" t="s">
        <v>768</v>
      </c>
      <c r="X290" s="6" t="s">
        <v>770</v>
      </c>
    </row>
    <row r="291" spans="1:24" ht="12" customHeight="1" x14ac:dyDescent="0.3">
      <c r="A291" s="2" t="s">
        <v>751</v>
      </c>
      <c r="B291" s="3" t="s">
        <v>679</v>
      </c>
      <c r="C291" s="3" t="s">
        <v>702</v>
      </c>
      <c r="D291" s="3" t="s">
        <v>20</v>
      </c>
      <c r="E291" s="2"/>
      <c r="F291" s="2"/>
      <c r="G291" s="2" t="s">
        <v>221</v>
      </c>
      <c r="H291" s="2" t="s">
        <v>752</v>
      </c>
      <c r="I291" s="2"/>
      <c r="J291" s="2"/>
      <c r="K291" s="2" t="s">
        <v>753</v>
      </c>
      <c r="L291" s="2"/>
      <c r="M291" s="2"/>
      <c r="N291" s="2" t="s">
        <v>546</v>
      </c>
      <c r="O291" s="2" t="s">
        <v>754</v>
      </c>
      <c r="P291" s="2" t="s">
        <v>755</v>
      </c>
      <c r="Q291" s="2" t="s">
        <v>756</v>
      </c>
      <c r="R291" s="2"/>
      <c r="S291" s="2" t="s">
        <v>222</v>
      </c>
      <c r="T291" s="2" t="s">
        <v>757</v>
      </c>
      <c r="U291">
        <v>0.28599999999999998</v>
      </c>
      <c r="V291">
        <f>U291</f>
        <v>0.28599999999999998</v>
      </c>
      <c r="W291" t="s">
        <v>768</v>
      </c>
      <c r="X291" s="6" t="s">
        <v>770</v>
      </c>
    </row>
    <row r="292" spans="1:24" ht="12" customHeight="1" x14ac:dyDescent="0.3">
      <c r="A292" s="2" t="s">
        <v>758</v>
      </c>
      <c r="B292" s="3" t="s">
        <v>679</v>
      </c>
      <c r="C292" s="3" t="s">
        <v>702</v>
      </c>
      <c r="D292" s="3" t="s">
        <v>20</v>
      </c>
      <c r="E292" s="2"/>
      <c r="F292" s="2"/>
      <c r="G292" s="2" t="s">
        <v>221</v>
      </c>
      <c r="H292" s="2" t="s">
        <v>759</v>
      </c>
      <c r="I292" s="2"/>
      <c r="J292" s="2"/>
      <c r="K292" s="2" t="s">
        <v>753</v>
      </c>
      <c r="L292" s="2"/>
      <c r="M292" s="2"/>
      <c r="N292" s="2" t="s">
        <v>760</v>
      </c>
      <c r="O292" s="2" t="s">
        <v>754</v>
      </c>
      <c r="P292" s="2" t="s">
        <v>755</v>
      </c>
      <c r="Q292" s="2" t="s">
        <v>756</v>
      </c>
      <c r="R292" s="2"/>
      <c r="S292" s="2"/>
      <c r="T292" s="2" t="s">
        <v>757</v>
      </c>
      <c r="U292">
        <v>35.4</v>
      </c>
      <c r="V292">
        <f>U292</f>
        <v>35.4</v>
      </c>
      <c r="W292" t="s">
        <v>768</v>
      </c>
      <c r="X292" s="6" t="s">
        <v>770</v>
      </c>
    </row>
    <row r="293" spans="1:24" ht="12" customHeight="1" x14ac:dyDescent="0.3"/>
    <row r="294" spans="1:24" ht="12" customHeight="1" x14ac:dyDescent="0.3"/>
    <row r="295" spans="1:24" ht="12" customHeight="1" x14ac:dyDescent="0.3"/>
    <row r="296" spans="1:24" ht="12" customHeight="1" x14ac:dyDescent="0.3"/>
    <row r="297" spans="1:24" ht="12" customHeight="1" x14ac:dyDescent="0.3"/>
  </sheetData>
  <hyperlinks>
    <hyperlink ref="AA2" r:id="rId1" xr:uid="{8DCAE8C1-C363-4E5A-A113-E7CB6BF4D14A}"/>
  </hyperlinks>
  <pageMargins left="0.7" right="0.7" top="0.75" bottom="0.75" header="0.3" footer="0.3"/>
  <pageSetup orientation="portrait"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Methane_Flowrates_NG</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EFDB - Search Results</dc:title>
  <dc:creator>James Williams</dc:creator>
  <cp:lastModifiedBy>James Williams</cp:lastModifiedBy>
  <dcterms:created xsi:type="dcterms:W3CDTF">2023-01-06T20:07:52Z</dcterms:created>
  <dcterms:modified xsi:type="dcterms:W3CDTF">2023-02-10T02:09:01Z</dcterms:modified>
</cp:coreProperties>
</file>